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5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'BRPL'!$A$1:$S$185</definedName>
    <definedName name="_xlnm.Print_Area" localSheetId="1">'BYPL'!$A$1:$Q$175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'NDPL'!$A$1:$Q$171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<sst xmlns="http://schemas.openxmlformats.org/spreadsheetml/2006/main" count="1607" uniqueCount="459">
  <si>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</si>
  <si>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</si>
  <si>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</si>
  <si>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</si>
  <si>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</si>
  <si>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</si>
  <si>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</si>
  <si>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</si>
  <si>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</si>
  <si>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</si>
  <si>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</si>
  <si>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</si>
  <si>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</si>
  <si>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</si>
  <si>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</si>
  <si>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</si>
  <si>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</si>
  <si>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</si>
  <si>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</si>
  <si>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</si>
  <si>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</si>
  <si>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</si>
  <si>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</si>
  <si>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</si>
  <si>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</si>
  <si>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</si>
  <si>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</si>
  <si>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</si>
  <si>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</si>
  <si>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</si>
  <si>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</si>
  <si>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</si>
  <si>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</si>
  <si>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</si>
  <si>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</si>
  <si>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</si>
  <si>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</si>
  <si>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</si>
  <si>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</si>
  <si>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</si>
  <si>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</si>
  <si>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</si>
  <si>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</si>
  <si>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</si>
  <si>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</si>
  <si>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</si>
  <si>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</si>
  <si>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</si>
  <si>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</si>
  <si>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</si>
  <si>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</si>
  <si>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</si>
  <si>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</si>
  <si>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</si>
  <si>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</si>
  <si>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</si>
  <si>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</si>
  <si>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</si>
  <si>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</si>
  <si>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</si>
  <si>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</si>
  <si>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</si>
  <si>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</si>
  <si>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</si>
  <si>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</si>
  <si>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</si>
  <si>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</si>
  <si>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</si>
  <si>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</si>
  <si>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</si>
  <si>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</si>
  <si>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</si>
  <si>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</si>
  <si>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</si>
  <si>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</si>
  <si>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</si>
  <si>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</si>
  <si>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</si>
  <si>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</si>
  <si>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</si>
  <si>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</si>
  <si>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</si>
  <si>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</si>
  <si>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</si>
  <si>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</si>
  <si>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</si>
  <si>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</si>
  <si>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</si>
  <si>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</si>
  <si>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</si>
  <si>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</si>
  <si>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</si>
  <si>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</si>
  <si>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</si>
  <si>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</si>
  <si>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</si>
  <si>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</si>
  <si>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</si>
  <si>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</si>
  <si>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</si>
  <si>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</si>
  <si>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</si>
  <si>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</si>
  <si>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</si>
  <si>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</si>
  <si>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</si>
  <si>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</si>
  <si>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</si>
  <si>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</si>
  <si>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</si>
  <si>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</si>
  <si>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</si>
  <si>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</si>
  <si>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</si>
  <si>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</si>
  <si>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</si>
  <si>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</si>
  <si>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</si>
  <si>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</si>
  <si>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</si>
  <si>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</si>
  <si>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</si>
  <si>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</si>
  <si>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</si>
  <si>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</si>
  <si>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</si>
  <si>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</si>
  <si>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</si>
  <si>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</si>
  <si>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</si>
  <si>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</si>
  <si>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</si>
  <si>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</si>
  <si>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</si>
  <si>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</si>
  <si>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</si>
  <si>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</si>
  <si>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</si>
  <si>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</si>
  <si>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</si>
  <si>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</si>
  <si>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</si>
  <si>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</si>
  <si>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</si>
  <si>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</si>
  <si>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</si>
  <si>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</si>
  <si>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</si>
  <si>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</si>
  <si>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</si>
  <si>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</si>
  <si>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</si>
  <si>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</si>
  <si>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</si>
  <si>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</si>
  <si>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</si>
  <si>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</si>
  <si>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</si>
  <si>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</si>
  <si>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</si>
  <si>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</si>
  <si>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</si>
  <si>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</si>
  <si>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</si>
  <si>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</si>
  <si>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</si>
  <si>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</si>
  <si>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</si>
  <si>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</si>
  <si>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</si>
  <si>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</si>
  <si>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</si>
  <si>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</si>
  <si>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</si>
  <si>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</si>
  <si>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</si>
  <si>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</si>
  <si>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</si>
  <si>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</si>
  <si>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</si>
  <si>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</si>
  <si>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</si>
  <si>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</si>
  <si>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</si>
  <si>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</si>
  <si>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</si>
  <si>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</si>
  <si>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</si>
  <si>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</si>
  <si>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</si>
  <si>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</si>
  <si>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</si>
  <si>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</si>
  <si>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</si>
  <si>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</si>
  <si>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</si>
  <si>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</si>
  <si>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</si>
  <si>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</si>
  <si>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</si>
  <si>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</si>
  <si>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</si>
  <si>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</si>
  <si>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</si>
  <si>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</si>
  <si>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</si>
  <si>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</si>
  <si>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</si>
  <si>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</si>
  <si>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</si>
  <si>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</si>
  <si>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</si>
  <si>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</si>
  <si>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</si>
  <si>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</si>
  <si>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</si>
  <si>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</si>
  <si>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</si>
  <si>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</si>
  <si>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</si>
  <si>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</si>
  <si>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</si>
  <si>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</si>
  <si>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</si>
  <si>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</si>
  <si>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</si>
  <si>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</si>
  <si>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</si>
  <si>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</si>
  <si>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</si>
  <si>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</si>
  <si>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</si>
  <si>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</si>
  <si>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</si>
  <si>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</si>
  <si>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</si>
  <si>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</si>
  <si>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</si>
  <si>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</si>
  <si>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</si>
  <si>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</si>
  <si>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</si>
  <si>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</si>
  <si>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</si>
  <si>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</si>
  <si>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</si>
  <si>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</si>
  <si>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</si>
  <si>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</si>
  <si>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</si>
  <si>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</si>
  <si>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</si>
  <si>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</si>
  <si>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</si>
  <si>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</si>
  <si>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</si>
  <si>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</si>
  <si>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</si>
  <si>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</si>
  <si>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</si>
  <si>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</si>
  <si>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</si>
  <si>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</si>
  <si>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</si>
  <si>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</si>
  <si>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</si>
  <si>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</si>
  <si>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</si>
  <si>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</si>
  <si>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</si>
  <si>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</si>
  <si>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</si>
  <si>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</si>
  <si>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</si>
  <si>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</si>
  <si>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</si>
  <si>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</si>
  <si>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</si>
  <si>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</si>
  <si>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</si>
  <si>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</si>
  <si>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</si>
  <si>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</si>
  <si>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</si>
  <si>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</si>
  <si>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</si>
  <si>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</si>
  <si>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</si>
  <si>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</si>
  <si>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</si>
  <si>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</si>
  <si>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</si>
  <si>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</si>
  <si>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</si>
  <si>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</si>
  <si>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</si>
  <si>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</si>
  <si>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</si>
  <si>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</si>
  <si>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</si>
  <si>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</si>
  <si>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</si>
  <si>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</si>
  <si>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</si>
  <si>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</si>
  <si>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</si>
  <si>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</si>
  <si>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</si>
  <si>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</si>
  <si>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</si>
  <si>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</si>
  <si>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</si>
  <si>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</si>
  <si>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</si>
  <si>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</si>
  <si>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</si>
  <si>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</si>
  <si>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</si>
  <si>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</si>
  <si>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</si>
  <si>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</si>
  <si>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</si>
  <si>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</si>
  <si>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</si>
  <si>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</si>
  <si>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</si>
  <si>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</si>
  <si>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</si>
  <si>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</si>
  <si>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</si>
  <si>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</si>
  <si>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</si>
  <si>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</si>
  <si>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</si>
  <si>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</si>
  <si>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</si>
  <si>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</si>
  <si>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</si>
  <si>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</si>
  <si>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</si>
  <si>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</si>
  <si>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</si>
  <si>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</si>
  <si>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</si>
  <si>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</si>
  <si>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</si>
  <si>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</si>
  <si>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</si>
  <si>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</si>
  <si>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</si>
  <si>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</si>
  <si>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</si>
  <si>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</si>
  <si>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</si>
  <si>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</si>
  <si>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</si>
  <si>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</si>
  <si>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</si>
  <si>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</si>
  <si>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</si>
  <si>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</si>
  <si>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</si>
  <si>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</si>
  <si>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</si>
  <si>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</si>
  <si>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</si>
  <si>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</si>
  <si>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</si>
  <si>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</si>
  <si>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</si>
  <si>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</si>
  <si>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</si>
  <si>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</si>
  <si>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</si>
  <si>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</si>
  <si>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</si>
  <si>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</si>
  <si>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</si>
  <si>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</si>
  <si>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</si>
  <si>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</si>
  <si>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</si>
  <si>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</si>
  <si>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</si>
  <si>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</si>
  <si>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</si>
  <si>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</si>
  <si>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</si>
  <si>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</si>
  <si>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</si>
  <si>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</si>
  <si>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</si>
  <si>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</si>
  <si>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</si>
  <si>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</si>
  <si>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</si>
  <si>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</si>
  <si>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</si>
  <si>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</si>
  <si>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</si>
  <si>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</si>
  <si>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</si>
  <si>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</si>
  <si>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</si>
  <si>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</si>
  <si>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</si>
  <si>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</si>
  <si>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</si>
  <si>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</si>
  <si>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</si>
  <si>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</si>
  <si>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</si>
  <si>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</si>
  <si>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</si>
  <si>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</si>
  <si>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</si>
  <si>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</si>
  <si>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</si>
  <si>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</si>
  <si>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</si>
  <si>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</si>
  <si>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</si>
  <si>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</si>
  <si>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</si>
  <si>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</si>
  <si>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</si>
  <si>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</si>
  <si>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</si>
  <si>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</si>
  <si>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</si>
  <si>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</si>
  <si>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</si>
  <si>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</si>
  <si>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</si>
  <si>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</si>
  <si>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</si>
  <si>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</si>
  <si>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</si>
  <si>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>w.e.f 04/08/2015</t>
  </si>
  <si>
    <t>MF Change</t>
  </si>
  <si>
    <t xml:space="preserve">Assessment </t>
  </si>
  <si>
    <t>Assessment</t>
  </si>
  <si>
    <t>FINAL READING 01/11/2015</t>
  </si>
  <si>
    <t>INTIAL READING 01/10/2015</t>
  </si>
  <si>
    <t>October-2015</t>
  </si>
  <si>
    <t xml:space="preserve">                           PERIOD 1st October-2015 TO 1st  November-2015 </t>
  </si>
  <si>
    <t>w.e.f 13/10/2015</t>
  </si>
  <si>
    <t>w.e.f 14/10/2015</t>
  </si>
  <si>
    <t>w.e.f 16/10/2015</t>
  </si>
  <si>
    <t>w.e.f 28/10</t>
  </si>
  <si>
    <t>Data till 19/10/2015</t>
  </si>
  <si>
    <t>w.e.f 9/10/2015</t>
  </si>
  <si>
    <t>Check meter Data</t>
  </si>
  <si>
    <t>w.e.f 28/10/2015</t>
  </si>
  <si>
    <t>Check mater data</t>
  </si>
  <si>
    <t>w.e.f 09/10/2015</t>
  </si>
  <si>
    <t>Check Meter Data</t>
  </si>
  <si>
    <t>Note :Sharing taken from wk-28 abt bill 2015-16</t>
  </si>
  <si>
    <t>Yard CT changed to 800/1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</si>
</sst>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2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0" fillId="0" borderId="25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center" wrapText="1"/>
    </xf>
    <xf numFmtId="1" fontId="49" fillId="0" borderId="25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170" fontId="19" fillId="0" borderId="15" xfId="0" applyNumberFormat="1" applyFont="1" applyFill="1" applyBorder="1" applyAlignment="1">
      <alignment horizontal="center" vertical="center"/>
    </xf>
    <xf numFmtId="2" fontId="104" fillId="0" borderId="0" xfId="0" applyNumberFormat="1" applyFont="1" applyFill="1" applyAlignment="1">
      <alignment horizontal="center"/>
    </xf>
    <xf numFmtId="0" fontId="0" fillId="0" borderId="32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1" fontId="19" fillId="0" borderId="17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wrapText="1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19" fillId="0" borderId="31" xfId="0" applyFont="1" applyFill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60" workbookViewId="0" topLeftCell="A1">
      <selection activeCell="A42" sqref="A42:IV42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5.14062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19.421875" style="0" customWidth="1"/>
  </cols>
  <sheetData>
    <row r="1" spans="1:17" ht="22.5" customHeight="1">
      <c r="A1" s="1" t="s">
        <v>240</v>
      </c>
      <c r="Q1" s="704" t="s">
        <v>444</v>
      </c>
    </row>
    <row r="2" spans="1:11" ht="11.25" customHeight="1">
      <c r="A2" s="17" t="s">
        <v>241</v>
      </c>
      <c r="K2" s="95"/>
    </row>
    <row r="3" spans="1:8" ht="17.25" customHeight="1">
      <c r="A3" s="218" t="s">
        <v>0</v>
      </c>
      <c r="H3" s="4"/>
    </row>
    <row r="4" spans="1:16" ht="22.5" customHeight="1" thickBot="1">
      <c r="A4" s="218" t="s">
        <v>242</v>
      </c>
      <c r="G4" s="19"/>
      <c r="H4" s="19"/>
      <c r="I4" s="95" t="s">
        <v>401</v>
      </c>
      <c r="J4" s="19"/>
      <c r="K4" s="19"/>
      <c r="L4" s="19"/>
      <c r="M4" s="19"/>
      <c r="N4" s="95" t="s">
        <v>402</v>
      </c>
      <c r="O4" s="19"/>
      <c r="P4" s="19"/>
    </row>
    <row r="5" spans="1:17" s="5" customFormat="1" ht="47.25" customHeight="1" thickBot="1" thickTop="1">
      <c r="A5" s="96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442</v>
      </c>
      <c r="H5" s="36" t="s">
        <v>443</v>
      </c>
      <c r="I5" s="36" t="s">
        <v>4</v>
      </c>
      <c r="J5" s="36" t="s">
        <v>5</v>
      </c>
      <c r="K5" s="37" t="s">
        <v>6</v>
      </c>
      <c r="L5" s="38" t="str">
        <f>G5</f>
        <v>FINAL READING 01/11/2015</v>
      </c>
      <c r="M5" s="36" t="str">
        <f>H5</f>
        <v>INTIAL READING 01/10/2015</v>
      </c>
      <c r="N5" s="36" t="s">
        <v>4</v>
      </c>
      <c r="O5" s="36" t="s">
        <v>5</v>
      </c>
      <c r="P5" s="37" t="s">
        <v>6</v>
      </c>
      <c r="Q5" s="37" t="s">
        <v>313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9"/>
      <c r="B7" s="432" t="s">
        <v>14</v>
      </c>
      <c r="C7" s="413"/>
      <c r="D7" s="438"/>
      <c r="E7" s="438"/>
      <c r="F7" s="413"/>
      <c r="G7" s="419"/>
      <c r="H7" s="21"/>
      <c r="I7" s="21"/>
      <c r="J7" s="21"/>
      <c r="K7" s="234"/>
      <c r="L7" s="419"/>
      <c r="M7" s="21"/>
      <c r="N7" s="21"/>
      <c r="O7" s="21"/>
      <c r="P7" s="233"/>
      <c r="Q7" s="176"/>
    </row>
    <row r="8" spans="1:17" s="682" customFormat="1" ht="16.5" customHeight="1">
      <c r="A8" s="339">
        <v>1</v>
      </c>
      <c r="B8" s="431" t="s">
        <v>15</v>
      </c>
      <c r="C8" s="413">
        <v>4864925</v>
      </c>
      <c r="D8" s="437" t="s">
        <v>12</v>
      </c>
      <c r="E8" s="404" t="s">
        <v>350</v>
      </c>
      <c r="F8" s="413">
        <v>-1000</v>
      </c>
      <c r="G8" s="422">
        <v>975712</v>
      </c>
      <c r="H8" s="423">
        <v>975703</v>
      </c>
      <c r="I8" s="423">
        <f>G8-H8</f>
        <v>9</v>
      </c>
      <c r="J8" s="423">
        <f>$F8*I8</f>
        <v>-9000</v>
      </c>
      <c r="K8" s="428">
        <f>J8/1000000</f>
        <v>-0.009</v>
      </c>
      <c r="L8" s="422">
        <v>995525</v>
      </c>
      <c r="M8" s="423">
        <v>995525</v>
      </c>
      <c r="N8" s="423">
        <f>L8-M8</f>
        <v>0</v>
      </c>
      <c r="O8" s="423">
        <f>$F8*N8</f>
        <v>0</v>
      </c>
      <c r="P8" s="428">
        <f>O8/1000000</f>
        <v>0</v>
      </c>
      <c r="Q8" s="723"/>
    </row>
    <row r="9" spans="1:17" s="682" customFormat="1" ht="16.5">
      <c r="A9" s="339">
        <v>2</v>
      </c>
      <c r="B9" s="431" t="s">
        <v>384</v>
      </c>
      <c r="C9" s="413">
        <v>4864976</v>
      </c>
      <c r="D9" s="437" t="s">
        <v>12</v>
      </c>
      <c r="E9" s="404" t="s">
        <v>350</v>
      </c>
      <c r="F9" s="413">
        <v>-1000</v>
      </c>
      <c r="G9" s="422">
        <v>302</v>
      </c>
      <c r="H9" s="423">
        <v>72</v>
      </c>
      <c r="I9" s="423">
        <f>G9-H9</f>
        <v>230</v>
      </c>
      <c r="J9" s="423">
        <f>$F9*I9</f>
        <v>-230000</v>
      </c>
      <c r="K9" s="428">
        <f>J9/1000000</f>
        <v>-0.23</v>
      </c>
      <c r="L9" s="422">
        <v>176</v>
      </c>
      <c r="M9" s="423">
        <v>176</v>
      </c>
      <c r="N9" s="423">
        <f>L9-M9</f>
        <v>0</v>
      </c>
      <c r="O9" s="423">
        <f>$F9*N9</f>
        <v>0</v>
      </c>
      <c r="P9" s="428">
        <f>O9/1000000</f>
        <v>0</v>
      </c>
      <c r="Q9" s="710"/>
    </row>
    <row r="10" spans="1:17" s="682" customFormat="1" ht="15.75" customHeight="1">
      <c r="A10" s="339">
        <v>3</v>
      </c>
      <c r="B10" s="431" t="s">
        <v>17</v>
      </c>
      <c r="C10" s="413">
        <v>4864905</v>
      </c>
      <c r="D10" s="437" t="s">
        <v>12</v>
      </c>
      <c r="E10" s="404" t="s">
        <v>350</v>
      </c>
      <c r="F10" s="413">
        <v>-1000</v>
      </c>
      <c r="G10" s="422">
        <v>985685</v>
      </c>
      <c r="H10" s="423">
        <v>987173</v>
      </c>
      <c r="I10" s="423">
        <f>G10-H10</f>
        <v>-1488</v>
      </c>
      <c r="J10" s="423">
        <f>$F10*I10</f>
        <v>1488000</v>
      </c>
      <c r="K10" s="428">
        <f>J10/1000000</f>
        <v>1.488</v>
      </c>
      <c r="L10" s="422">
        <v>996034</v>
      </c>
      <c r="M10" s="423">
        <v>996034</v>
      </c>
      <c r="N10" s="423">
        <f>L10-M10</f>
        <v>0</v>
      </c>
      <c r="O10" s="423">
        <f>$F10*N10</f>
        <v>0</v>
      </c>
      <c r="P10" s="428">
        <f>O10/1000000</f>
        <v>0</v>
      </c>
      <c r="Q10" s="691"/>
    </row>
    <row r="11" spans="1:17" ht="15.75" customHeight="1">
      <c r="A11" s="339"/>
      <c r="B11" s="432" t="s">
        <v>18</v>
      </c>
      <c r="C11" s="413"/>
      <c r="D11" s="438"/>
      <c r="E11" s="438"/>
      <c r="F11" s="413"/>
      <c r="G11" s="419"/>
      <c r="H11" s="420"/>
      <c r="I11" s="420"/>
      <c r="J11" s="420"/>
      <c r="K11" s="421"/>
      <c r="L11" s="419"/>
      <c r="M11" s="420"/>
      <c r="N11" s="420"/>
      <c r="O11" s="420"/>
      <c r="P11" s="421"/>
      <c r="Q11" s="176"/>
    </row>
    <row r="12" spans="1:17" s="682" customFormat="1" ht="15.75" customHeight="1">
      <c r="A12" s="339">
        <v>4</v>
      </c>
      <c r="B12" s="431" t="s">
        <v>15</v>
      </c>
      <c r="C12" s="413">
        <v>4864908</v>
      </c>
      <c r="D12" s="437" t="s">
        <v>12</v>
      </c>
      <c r="E12" s="404" t="s">
        <v>350</v>
      </c>
      <c r="F12" s="413">
        <v>-1000</v>
      </c>
      <c r="G12" s="422">
        <v>999867</v>
      </c>
      <c r="H12" s="423">
        <v>999973</v>
      </c>
      <c r="I12" s="423">
        <f>G12-H12</f>
        <v>-106</v>
      </c>
      <c r="J12" s="423">
        <f>$F12*I12</f>
        <v>106000</v>
      </c>
      <c r="K12" s="428">
        <f>J12/1000000</f>
        <v>0.106</v>
      </c>
      <c r="L12" s="422">
        <v>993709</v>
      </c>
      <c r="M12" s="423">
        <v>994132</v>
      </c>
      <c r="N12" s="423">
        <f>L12-M12</f>
        <v>-423</v>
      </c>
      <c r="O12" s="423">
        <f>$F12*N12</f>
        <v>423000</v>
      </c>
      <c r="P12" s="428">
        <f>O12/1000000</f>
        <v>0.423</v>
      </c>
      <c r="Q12" s="691"/>
    </row>
    <row r="13" spans="1:17" s="682" customFormat="1" ht="15.75" customHeight="1">
      <c r="A13" s="339">
        <v>5</v>
      </c>
      <c r="B13" s="431" t="s">
        <v>16</v>
      </c>
      <c r="C13" s="413">
        <v>4864913</v>
      </c>
      <c r="D13" s="437" t="s">
        <v>12</v>
      </c>
      <c r="E13" s="404" t="s">
        <v>350</v>
      </c>
      <c r="F13" s="413">
        <v>-1000</v>
      </c>
      <c r="G13" s="422">
        <v>919925</v>
      </c>
      <c r="H13" s="423">
        <v>920093</v>
      </c>
      <c r="I13" s="423">
        <f>G13-H13</f>
        <v>-168</v>
      </c>
      <c r="J13" s="423">
        <f>$F13*I13</f>
        <v>168000</v>
      </c>
      <c r="K13" s="428">
        <f>J13/1000000</f>
        <v>0.168</v>
      </c>
      <c r="L13" s="422">
        <v>933764</v>
      </c>
      <c r="M13" s="423">
        <v>933770</v>
      </c>
      <c r="N13" s="423">
        <f>L13-M13</f>
        <v>-6</v>
      </c>
      <c r="O13" s="423">
        <f>$F13*N13</f>
        <v>6000</v>
      </c>
      <c r="P13" s="428">
        <f>O13/1000000</f>
        <v>0.006</v>
      </c>
      <c r="Q13" s="691"/>
    </row>
    <row r="14" spans="1:17" ht="15.75" customHeight="1">
      <c r="A14" s="339"/>
      <c r="B14" s="432" t="s">
        <v>21</v>
      </c>
      <c r="C14" s="413"/>
      <c r="D14" s="438"/>
      <c r="E14" s="404"/>
      <c r="F14" s="413"/>
      <c r="G14" s="419"/>
      <c r="H14" s="420"/>
      <c r="I14" s="420"/>
      <c r="J14" s="420"/>
      <c r="K14" s="421"/>
      <c r="L14" s="419"/>
      <c r="M14" s="420"/>
      <c r="N14" s="420"/>
      <c r="O14" s="420"/>
      <c r="P14" s="421"/>
      <c r="Q14" s="176"/>
    </row>
    <row r="15" spans="1:17" s="682" customFormat="1" ht="14.25" customHeight="1">
      <c r="A15" s="339">
        <v>6</v>
      </c>
      <c r="B15" s="431" t="s">
        <v>15</v>
      </c>
      <c r="C15" s="413">
        <v>4864982</v>
      </c>
      <c r="D15" s="437" t="s">
        <v>12</v>
      </c>
      <c r="E15" s="404" t="s">
        <v>350</v>
      </c>
      <c r="F15" s="413">
        <v>-1000</v>
      </c>
      <c r="G15" s="422">
        <v>22748</v>
      </c>
      <c r="H15" s="423">
        <v>22932</v>
      </c>
      <c r="I15" s="423">
        <f>G15-H15</f>
        <v>-184</v>
      </c>
      <c r="J15" s="423">
        <f>$F15*I15</f>
        <v>184000</v>
      </c>
      <c r="K15" s="428">
        <f>J15/1000000</f>
        <v>0.184</v>
      </c>
      <c r="L15" s="422">
        <v>17859</v>
      </c>
      <c r="M15" s="423">
        <v>17868</v>
      </c>
      <c r="N15" s="423">
        <f>L15-M15</f>
        <v>-9</v>
      </c>
      <c r="O15" s="423">
        <f>$F15*N15</f>
        <v>9000</v>
      </c>
      <c r="P15" s="428">
        <f>O15/1000000</f>
        <v>0.009</v>
      </c>
      <c r="Q15" s="691"/>
    </row>
    <row r="16" spans="1:17" s="682" customFormat="1" ht="13.5" customHeight="1">
      <c r="A16" s="339">
        <v>7</v>
      </c>
      <c r="B16" s="431" t="s">
        <v>16</v>
      </c>
      <c r="C16" s="413">
        <v>4864983</v>
      </c>
      <c r="D16" s="437" t="s">
        <v>12</v>
      </c>
      <c r="E16" s="404" t="s">
        <v>350</v>
      </c>
      <c r="F16" s="413">
        <v>-1000</v>
      </c>
      <c r="G16" s="422">
        <v>8266</v>
      </c>
      <c r="H16" s="423">
        <v>8266</v>
      </c>
      <c r="I16" s="423">
        <f>G16-H16</f>
        <v>0</v>
      </c>
      <c r="J16" s="423">
        <f>$F16*I16</f>
        <v>0</v>
      </c>
      <c r="K16" s="428">
        <f>J16/1000000</f>
        <v>0</v>
      </c>
      <c r="L16" s="422">
        <v>11571</v>
      </c>
      <c r="M16" s="423">
        <v>11571</v>
      </c>
      <c r="N16" s="423">
        <f>L16-M16</f>
        <v>0</v>
      </c>
      <c r="O16" s="423">
        <f>$F16*N16</f>
        <v>0</v>
      </c>
      <c r="P16" s="428">
        <f>O16/1000000</f>
        <v>0</v>
      </c>
      <c r="Q16" s="691"/>
    </row>
    <row r="17" spans="1:17" s="682" customFormat="1" ht="13.5" customHeight="1">
      <c r="A17" s="339"/>
      <c r="B17" s="431"/>
      <c r="C17" s="413"/>
      <c r="D17" s="437"/>
      <c r="E17" s="404"/>
      <c r="F17" s="413"/>
      <c r="G17" s="422"/>
      <c r="H17" s="423"/>
      <c r="I17" s="423"/>
      <c r="J17" s="423"/>
      <c r="K17" s="428">
        <v>0.134</v>
      </c>
      <c r="L17" s="422"/>
      <c r="M17" s="423"/>
      <c r="N17" s="423"/>
      <c r="O17" s="423"/>
      <c r="P17" s="428">
        <v>0</v>
      </c>
      <c r="Q17" s="691" t="s">
        <v>441</v>
      </c>
    </row>
    <row r="18" spans="1:17" s="682" customFormat="1" ht="13.5" customHeight="1">
      <c r="A18" s="339"/>
      <c r="B18" s="431"/>
      <c r="C18" s="413">
        <v>4865022</v>
      </c>
      <c r="D18" s="437" t="s">
        <v>12</v>
      </c>
      <c r="E18" s="404" t="s">
        <v>350</v>
      </c>
      <c r="F18" s="413">
        <v>-1000</v>
      </c>
      <c r="G18" s="422">
        <v>999799</v>
      </c>
      <c r="H18" s="423">
        <v>1000000</v>
      </c>
      <c r="I18" s="423">
        <f>G18-H18</f>
        <v>-201</v>
      </c>
      <c r="J18" s="423">
        <f>$F18*I18</f>
        <v>201000</v>
      </c>
      <c r="K18" s="428">
        <f>J18/1000000</f>
        <v>0.201</v>
      </c>
      <c r="L18" s="422">
        <v>0</v>
      </c>
      <c r="M18" s="423">
        <v>0</v>
      </c>
      <c r="N18" s="423">
        <f>L18-M18</f>
        <v>0</v>
      </c>
      <c r="O18" s="423">
        <f>$F18*N18</f>
        <v>0</v>
      </c>
      <c r="P18" s="428">
        <f>O18/1000000</f>
        <v>0</v>
      </c>
      <c r="Q18" s="717" t="s">
        <v>446</v>
      </c>
    </row>
    <row r="19" spans="1:17" s="682" customFormat="1" ht="14.25" customHeight="1">
      <c r="A19" s="339">
        <v>8</v>
      </c>
      <c r="B19" s="431" t="s">
        <v>22</v>
      </c>
      <c r="C19" s="413">
        <v>4864953</v>
      </c>
      <c r="D19" s="437" t="s">
        <v>12</v>
      </c>
      <c r="E19" s="404" t="s">
        <v>350</v>
      </c>
      <c r="F19" s="413">
        <v>-1250</v>
      </c>
      <c r="G19" s="422">
        <v>13222</v>
      </c>
      <c r="H19" s="423">
        <v>13377</v>
      </c>
      <c r="I19" s="423">
        <f>G19-H19</f>
        <v>-155</v>
      </c>
      <c r="J19" s="423">
        <f>$F19*I19</f>
        <v>193750</v>
      </c>
      <c r="K19" s="428">
        <f>J19/1000000</f>
        <v>0.19375</v>
      </c>
      <c r="L19" s="422">
        <v>993253</v>
      </c>
      <c r="M19" s="423">
        <v>993297</v>
      </c>
      <c r="N19" s="423">
        <f>L19-M19</f>
        <v>-44</v>
      </c>
      <c r="O19" s="423">
        <f>$F19*N19</f>
        <v>55000</v>
      </c>
      <c r="P19" s="428">
        <f>O19/1000000</f>
        <v>0.055</v>
      </c>
      <c r="Q19" s="716"/>
    </row>
    <row r="20" spans="1:17" s="682" customFormat="1" ht="13.5" customHeight="1">
      <c r="A20" s="339">
        <v>9</v>
      </c>
      <c r="B20" s="431" t="s">
        <v>23</v>
      </c>
      <c r="C20" s="413">
        <v>4864984</v>
      </c>
      <c r="D20" s="437" t="s">
        <v>12</v>
      </c>
      <c r="E20" s="404" t="s">
        <v>350</v>
      </c>
      <c r="F20" s="413">
        <v>-1000</v>
      </c>
      <c r="G20" s="422">
        <v>142</v>
      </c>
      <c r="H20" s="423">
        <v>537</v>
      </c>
      <c r="I20" s="423">
        <f>G20-H20</f>
        <v>-395</v>
      </c>
      <c r="J20" s="423">
        <f>$F20*I20</f>
        <v>395000</v>
      </c>
      <c r="K20" s="428">
        <f>J20/1000000</f>
        <v>0.395</v>
      </c>
      <c r="L20" s="422">
        <v>982515</v>
      </c>
      <c r="M20" s="423">
        <v>982545</v>
      </c>
      <c r="N20" s="423">
        <f>L20-M20</f>
        <v>-30</v>
      </c>
      <c r="O20" s="423">
        <f>$F20*N20</f>
        <v>30000</v>
      </c>
      <c r="P20" s="428">
        <f>O20/1000000</f>
        <v>0.03</v>
      </c>
      <c r="Q20" s="691"/>
    </row>
    <row r="21" spans="1:17" ht="15.75" customHeight="1">
      <c r="A21" s="339"/>
      <c r="B21" s="432" t="s">
        <v>24</v>
      </c>
      <c r="C21" s="413"/>
      <c r="D21" s="438"/>
      <c r="E21" s="404"/>
      <c r="F21" s="413"/>
      <c r="G21" s="419"/>
      <c r="H21" s="420"/>
      <c r="I21" s="420"/>
      <c r="J21" s="420"/>
      <c r="K21" s="421"/>
      <c r="L21" s="419"/>
      <c r="M21" s="420"/>
      <c r="N21" s="420"/>
      <c r="O21" s="420"/>
      <c r="P21" s="421"/>
      <c r="Q21" s="176"/>
    </row>
    <row r="22" spans="1:17" s="682" customFormat="1" ht="15.75" customHeight="1">
      <c r="A22" s="339">
        <v>10</v>
      </c>
      <c r="B22" s="431" t="s">
        <v>15</v>
      </c>
      <c r="C22" s="413">
        <v>4864939</v>
      </c>
      <c r="D22" s="437" t="s">
        <v>12</v>
      </c>
      <c r="E22" s="404" t="s">
        <v>350</v>
      </c>
      <c r="F22" s="413">
        <v>-1000</v>
      </c>
      <c r="G22" s="422">
        <v>19367</v>
      </c>
      <c r="H22" s="423">
        <v>19367</v>
      </c>
      <c r="I22" s="423">
        <f>G22-H22</f>
        <v>0</v>
      </c>
      <c r="J22" s="423">
        <f>$F22*I22</f>
        <v>0</v>
      </c>
      <c r="K22" s="428">
        <f>J22/1000000</f>
        <v>0</v>
      </c>
      <c r="L22" s="422">
        <v>7739</v>
      </c>
      <c r="M22" s="423">
        <v>7739</v>
      </c>
      <c r="N22" s="423">
        <f>L22-M22</f>
        <v>0</v>
      </c>
      <c r="O22" s="423">
        <f>$F22*N22</f>
        <v>0</v>
      </c>
      <c r="P22" s="428">
        <f>O22/1000000</f>
        <v>0</v>
      </c>
      <c r="Q22" s="691"/>
    </row>
    <row r="23" spans="1:17" s="682" customFormat="1" ht="15.75" customHeight="1">
      <c r="A23" s="339"/>
      <c r="B23" s="431"/>
      <c r="C23" s="413"/>
      <c r="D23" s="437"/>
      <c r="E23" s="404"/>
      <c r="F23" s="413"/>
      <c r="G23" s="422"/>
      <c r="H23" s="423"/>
      <c r="I23" s="423"/>
      <c r="J23" s="423"/>
      <c r="K23" s="428">
        <v>0.152</v>
      </c>
      <c r="L23" s="422"/>
      <c r="M23" s="423"/>
      <c r="N23" s="423"/>
      <c r="O23" s="423"/>
      <c r="P23" s="428">
        <v>0</v>
      </c>
      <c r="Q23" s="691" t="s">
        <v>441</v>
      </c>
    </row>
    <row r="24" spans="1:17" s="682" customFormat="1" ht="15.75" customHeight="1">
      <c r="A24" s="339"/>
      <c r="B24" s="431"/>
      <c r="C24" s="413">
        <v>4864930</v>
      </c>
      <c r="D24" s="437" t="s">
        <v>12</v>
      </c>
      <c r="E24" s="404" t="s">
        <v>350</v>
      </c>
      <c r="F24" s="413">
        <v>-1000</v>
      </c>
      <c r="G24" s="422">
        <v>999771</v>
      </c>
      <c r="H24" s="423">
        <v>1000000</v>
      </c>
      <c r="I24" s="423">
        <f>G24-H24</f>
        <v>-229</v>
      </c>
      <c r="J24" s="423">
        <f>$F24*I24</f>
        <v>229000</v>
      </c>
      <c r="K24" s="428">
        <f>J24/1000000</f>
        <v>0.229</v>
      </c>
      <c r="L24" s="422">
        <v>0</v>
      </c>
      <c r="M24" s="423">
        <v>0</v>
      </c>
      <c r="N24" s="423">
        <f>L24-M24</f>
        <v>0</v>
      </c>
      <c r="O24" s="423">
        <f>$F24*N24</f>
        <v>0</v>
      </c>
      <c r="P24" s="428">
        <f>O24/1000000</f>
        <v>0</v>
      </c>
      <c r="Q24" s="717" t="s">
        <v>446</v>
      </c>
    </row>
    <row r="25" spans="1:17" ht="15.75" customHeight="1">
      <c r="A25" s="339">
        <v>11</v>
      </c>
      <c r="B25" s="431" t="s">
        <v>25</v>
      </c>
      <c r="C25" s="413">
        <v>4864940</v>
      </c>
      <c r="D25" s="437" t="s">
        <v>12</v>
      </c>
      <c r="E25" s="404" t="s">
        <v>350</v>
      </c>
      <c r="F25" s="413">
        <v>-1000</v>
      </c>
      <c r="G25" s="419">
        <v>986419</v>
      </c>
      <c r="H25" s="420">
        <v>986781</v>
      </c>
      <c r="I25" s="420">
        <f>G25-H25</f>
        <v>-362</v>
      </c>
      <c r="J25" s="420">
        <f>$F25*I25</f>
        <v>362000</v>
      </c>
      <c r="K25" s="421">
        <f>J25/1000000</f>
        <v>0.362</v>
      </c>
      <c r="L25" s="419">
        <v>3105</v>
      </c>
      <c r="M25" s="420">
        <v>3105</v>
      </c>
      <c r="N25" s="420">
        <f>L25-M25</f>
        <v>0</v>
      </c>
      <c r="O25" s="420">
        <f>$F25*N25</f>
        <v>0</v>
      </c>
      <c r="P25" s="421">
        <f>O25/1000000</f>
        <v>0</v>
      </c>
      <c r="Q25" s="176"/>
    </row>
    <row r="26" spans="1:17" ht="16.5">
      <c r="A26" s="339">
        <v>12</v>
      </c>
      <c r="B26" s="431" t="s">
        <v>22</v>
      </c>
      <c r="C26" s="413">
        <v>5128410</v>
      </c>
      <c r="D26" s="437" t="s">
        <v>12</v>
      </c>
      <c r="E26" s="404" t="s">
        <v>350</v>
      </c>
      <c r="F26" s="413">
        <v>-1000</v>
      </c>
      <c r="G26" s="419">
        <v>985573</v>
      </c>
      <c r="H26" s="420">
        <v>985965</v>
      </c>
      <c r="I26" s="420">
        <f>G26-H26</f>
        <v>-392</v>
      </c>
      <c r="J26" s="420">
        <f>$F26*I26</f>
        <v>392000</v>
      </c>
      <c r="K26" s="421">
        <f>J26/1000000</f>
        <v>0.392</v>
      </c>
      <c r="L26" s="419">
        <v>997759</v>
      </c>
      <c r="M26" s="420">
        <v>997759</v>
      </c>
      <c r="N26" s="420">
        <f>L26-M26</f>
        <v>0</v>
      </c>
      <c r="O26" s="420">
        <f>$F26*N26</f>
        <v>0</v>
      </c>
      <c r="P26" s="421">
        <f>O26/1000000</f>
        <v>0</v>
      </c>
      <c r="Q26" s="577"/>
    </row>
    <row r="27" spans="1:17" s="682" customFormat="1" ht="18.75" customHeight="1">
      <c r="A27" s="339">
        <v>13</v>
      </c>
      <c r="B27" s="431" t="s">
        <v>26</v>
      </c>
      <c r="C27" s="413">
        <v>4902494</v>
      </c>
      <c r="D27" s="437" t="s">
        <v>12</v>
      </c>
      <c r="E27" s="404" t="s">
        <v>350</v>
      </c>
      <c r="F27" s="413">
        <v>1000</v>
      </c>
      <c r="G27" s="422">
        <v>991905</v>
      </c>
      <c r="H27" s="423">
        <v>995221</v>
      </c>
      <c r="I27" s="423">
        <f>G27-H27</f>
        <v>-3316</v>
      </c>
      <c r="J27" s="423">
        <f>$F27*I27</f>
        <v>-3316000</v>
      </c>
      <c r="K27" s="428">
        <f>J27/1000000</f>
        <v>-3.316</v>
      </c>
      <c r="L27" s="422">
        <v>999999</v>
      </c>
      <c r="M27" s="423">
        <v>999999</v>
      </c>
      <c r="N27" s="423">
        <f>L27-M27</f>
        <v>0</v>
      </c>
      <c r="O27" s="423">
        <f>$F27*N27</f>
        <v>0</v>
      </c>
      <c r="P27" s="428">
        <f>O27/1000000</f>
        <v>0</v>
      </c>
      <c r="Q27" s="691"/>
    </row>
    <row r="28" spans="1:17" ht="15.75" customHeight="1">
      <c r="A28" s="339"/>
      <c r="B28" s="432" t="s">
        <v>27</v>
      </c>
      <c r="C28" s="413"/>
      <c r="D28" s="438"/>
      <c r="E28" s="404"/>
      <c r="F28" s="413"/>
      <c r="G28" s="419"/>
      <c r="H28" s="420"/>
      <c r="I28" s="420"/>
      <c r="J28" s="420"/>
      <c r="K28" s="421"/>
      <c r="L28" s="419"/>
      <c r="M28" s="420"/>
      <c r="N28" s="420"/>
      <c r="O28" s="420"/>
      <c r="P28" s="421"/>
      <c r="Q28" s="176"/>
    </row>
    <row r="29" spans="1:17" ht="15.75" customHeight="1">
      <c r="A29" s="339">
        <v>14</v>
      </c>
      <c r="B29" s="431" t="s">
        <v>15</v>
      </c>
      <c r="C29" s="413">
        <v>4865034</v>
      </c>
      <c r="D29" s="437" t="s">
        <v>12</v>
      </c>
      <c r="E29" s="404" t="s">
        <v>350</v>
      </c>
      <c r="F29" s="413">
        <v>-1000</v>
      </c>
      <c r="G29" s="419">
        <v>983970</v>
      </c>
      <c r="H29" s="420">
        <v>984244</v>
      </c>
      <c r="I29" s="420">
        <f>G29-H29</f>
        <v>-274</v>
      </c>
      <c r="J29" s="420">
        <f>$F29*I29</f>
        <v>274000</v>
      </c>
      <c r="K29" s="421">
        <f>J29/1000000</f>
        <v>0.274</v>
      </c>
      <c r="L29" s="419">
        <v>16835</v>
      </c>
      <c r="M29" s="420">
        <v>16836</v>
      </c>
      <c r="N29" s="420">
        <f>L29-M29</f>
        <v>-1</v>
      </c>
      <c r="O29" s="420">
        <f>$F29*N29</f>
        <v>1000</v>
      </c>
      <c r="P29" s="421">
        <f>O29/1000000</f>
        <v>0.001</v>
      </c>
      <c r="Q29" s="176"/>
    </row>
    <row r="30" spans="1:17" ht="15.75" customHeight="1">
      <c r="A30" s="339">
        <v>15</v>
      </c>
      <c r="B30" s="431" t="s">
        <v>16</v>
      </c>
      <c r="C30" s="413">
        <v>4865035</v>
      </c>
      <c r="D30" s="437" t="s">
        <v>12</v>
      </c>
      <c r="E30" s="404" t="s">
        <v>350</v>
      </c>
      <c r="F30" s="413">
        <v>-1000</v>
      </c>
      <c r="G30" s="419">
        <v>863</v>
      </c>
      <c r="H30" s="420">
        <v>824</v>
      </c>
      <c r="I30" s="420">
        <f>G30-H30</f>
        <v>39</v>
      </c>
      <c r="J30" s="420">
        <f>$F30*I30</f>
        <v>-39000</v>
      </c>
      <c r="K30" s="421">
        <f>J30/1000000</f>
        <v>-0.039</v>
      </c>
      <c r="L30" s="419">
        <v>20178</v>
      </c>
      <c r="M30" s="420">
        <v>20178</v>
      </c>
      <c r="N30" s="420">
        <f>L30-M30</f>
        <v>0</v>
      </c>
      <c r="O30" s="420">
        <f>$F30*N30</f>
        <v>0</v>
      </c>
      <c r="P30" s="421">
        <f>O30/1000000</f>
        <v>0</v>
      </c>
      <c r="Q30" s="176"/>
    </row>
    <row r="31" spans="1:17" ht="15.75" customHeight="1">
      <c r="A31" s="339">
        <v>16</v>
      </c>
      <c r="B31" s="431" t="s">
        <v>17</v>
      </c>
      <c r="C31" s="413">
        <v>4865052</v>
      </c>
      <c r="D31" s="437" t="s">
        <v>12</v>
      </c>
      <c r="E31" s="404" t="s">
        <v>350</v>
      </c>
      <c r="F31" s="413">
        <v>-1000</v>
      </c>
      <c r="G31" s="419">
        <v>5768</v>
      </c>
      <c r="H31" s="420">
        <v>5154</v>
      </c>
      <c r="I31" s="420">
        <f>G31-H31</f>
        <v>614</v>
      </c>
      <c r="J31" s="420">
        <f>$F31*I31</f>
        <v>-614000</v>
      </c>
      <c r="K31" s="421">
        <f>J31/1000000</f>
        <v>-0.614</v>
      </c>
      <c r="L31" s="419">
        <v>0</v>
      </c>
      <c r="M31" s="420">
        <v>4</v>
      </c>
      <c r="N31" s="420">
        <f>L31-M31</f>
        <v>-4</v>
      </c>
      <c r="O31" s="420">
        <f>$F31*N31</f>
        <v>4000</v>
      </c>
      <c r="P31" s="421">
        <f>O31/1000000</f>
        <v>0.004</v>
      </c>
      <c r="Q31" s="176"/>
    </row>
    <row r="32" spans="1:17" ht="15.75" customHeight="1">
      <c r="A32" s="339"/>
      <c r="B32" s="432" t="s">
        <v>28</v>
      </c>
      <c r="C32" s="413"/>
      <c r="D32" s="438"/>
      <c r="E32" s="404"/>
      <c r="F32" s="413"/>
      <c r="G32" s="419"/>
      <c r="H32" s="420"/>
      <c r="I32" s="420"/>
      <c r="J32" s="420"/>
      <c r="K32" s="421"/>
      <c r="L32" s="419"/>
      <c r="M32" s="420"/>
      <c r="N32" s="420"/>
      <c r="O32" s="420"/>
      <c r="P32" s="421"/>
      <c r="Q32" s="176"/>
    </row>
    <row r="33" spans="1:17" s="682" customFormat="1" ht="15.75" customHeight="1">
      <c r="A33" s="339">
        <v>17</v>
      </c>
      <c r="B33" s="431" t="s">
        <v>29</v>
      </c>
      <c r="C33" s="413">
        <v>4864800</v>
      </c>
      <c r="D33" s="437" t="s">
        <v>12</v>
      </c>
      <c r="E33" s="404" t="s">
        <v>350</v>
      </c>
      <c r="F33" s="413">
        <v>200</v>
      </c>
      <c r="G33" s="422">
        <v>1000156</v>
      </c>
      <c r="H33" s="423">
        <v>999998</v>
      </c>
      <c r="I33" s="423">
        <f aca="true" t="shared" si="0" ref="I33:I38">G33-H33</f>
        <v>158</v>
      </c>
      <c r="J33" s="423">
        <f aca="true" t="shared" si="1" ref="J33:J39">$F33*I33</f>
        <v>31600</v>
      </c>
      <c r="K33" s="428">
        <f aca="true" t="shared" si="2" ref="K33:K39">J33/1000000</f>
        <v>0.0316</v>
      </c>
      <c r="L33" s="422">
        <v>982057</v>
      </c>
      <c r="M33" s="423">
        <v>982025</v>
      </c>
      <c r="N33" s="423">
        <f aca="true" t="shared" si="3" ref="N33:N38">L33-M33</f>
        <v>32</v>
      </c>
      <c r="O33" s="423">
        <f aca="true" t="shared" si="4" ref="O33:O39">$F33*N33</f>
        <v>6400</v>
      </c>
      <c r="P33" s="428">
        <f aca="true" t="shared" si="5" ref="P33:P39">O33/1000000</f>
        <v>0.0064</v>
      </c>
      <c r="Q33" s="694"/>
    </row>
    <row r="34" spans="1:17" s="682" customFormat="1" ht="15.75" customHeight="1">
      <c r="A34" s="339">
        <v>18</v>
      </c>
      <c r="B34" s="431" t="s">
        <v>30</v>
      </c>
      <c r="C34" s="413">
        <v>4864887</v>
      </c>
      <c r="D34" s="437" t="s">
        <v>12</v>
      </c>
      <c r="E34" s="404" t="s">
        <v>350</v>
      </c>
      <c r="F34" s="413">
        <v>1000</v>
      </c>
      <c r="G34" s="422">
        <v>768</v>
      </c>
      <c r="H34" s="423">
        <v>713</v>
      </c>
      <c r="I34" s="423">
        <f t="shared" si="0"/>
        <v>55</v>
      </c>
      <c r="J34" s="423">
        <f t="shared" si="1"/>
        <v>55000</v>
      </c>
      <c r="K34" s="428">
        <f t="shared" si="2"/>
        <v>0.055</v>
      </c>
      <c r="L34" s="422">
        <v>29106</v>
      </c>
      <c r="M34" s="423">
        <v>29105</v>
      </c>
      <c r="N34" s="423">
        <f t="shared" si="3"/>
        <v>1</v>
      </c>
      <c r="O34" s="423">
        <f t="shared" si="4"/>
        <v>1000</v>
      </c>
      <c r="P34" s="428">
        <f t="shared" si="5"/>
        <v>0.001</v>
      </c>
      <c r="Q34" s="691"/>
    </row>
    <row r="35" spans="1:17" s="682" customFormat="1" ht="15.75" customHeight="1">
      <c r="A35" s="339">
        <v>19</v>
      </c>
      <c r="B35" s="431" t="s">
        <v>31</v>
      </c>
      <c r="C35" s="413">
        <v>4864798</v>
      </c>
      <c r="D35" s="437" t="s">
        <v>12</v>
      </c>
      <c r="E35" s="404" t="s">
        <v>350</v>
      </c>
      <c r="F35" s="413">
        <v>100</v>
      </c>
      <c r="G35" s="422">
        <v>5672</v>
      </c>
      <c r="H35" s="423">
        <v>5582</v>
      </c>
      <c r="I35" s="423">
        <f t="shared" si="0"/>
        <v>90</v>
      </c>
      <c r="J35" s="423">
        <f t="shared" si="1"/>
        <v>9000</v>
      </c>
      <c r="K35" s="428">
        <f t="shared" si="2"/>
        <v>0.009</v>
      </c>
      <c r="L35" s="422">
        <v>166394</v>
      </c>
      <c r="M35" s="423">
        <v>166358</v>
      </c>
      <c r="N35" s="423">
        <f t="shared" si="3"/>
        <v>36</v>
      </c>
      <c r="O35" s="423">
        <f t="shared" si="4"/>
        <v>3600</v>
      </c>
      <c r="P35" s="428">
        <f t="shared" si="5"/>
        <v>0.0036</v>
      </c>
      <c r="Q35" s="691"/>
    </row>
    <row r="36" spans="1:17" s="682" customFormat="1" ht="15.75" customHeight="1">
      <c r="A36" s="339">
        <v>20</v>
      </c>
      <c r="B36" s="431" t="s">
        <v>32</v>
      </c>
      <c r="C36" s="413">
        <v>4864799</v>
      </c>
      <c r="D36" s="437" t="s">
        <v>12</v>
      </c>
      <c r="E36" s="404" t="s">
        <v>350</v>
      </c>
      <c r="F36" s="413">
        <v>100</v>
      </c>
      <c r="G36" s="422">
        <v>36636</v>
      </c>
      <c r="H36" s="423">
        <v>33326</v>
      </c>
      <c r="I36" s="423">
        <f t="shared" si="0"/>
        <v>3310</v>
      </c>
      <c r="J36" s="423">
        <f t="shared" si="1"/>
        <v>331000</v>
      </c>
      <c r="K36" s="428">
        <f t="shared" si="2"/>
        <v>0.331</v>
      </c>
      <c r="L36" s="422">
        <v>247880</v>
      </c>
      <c r="M36" s="423">
        <v>247747</v>
      </c>
      <c r="N36" s="423">
        <f t="shared" si="3"/>
        <v>133</v>
      </c>
      <c r="O36" s="423">
        <f t="shared" si="4"/>
        <v>13300</v>
      </c>
      <c r="P36" s="428">
        <f t="shared" si="5"/>
        <v>0.0133</v>
      </c>
      <c r="Q36" s="691"/>
    </row>
    <row r="37" spans="1:17" s="682" customFormat="1" ht="15.75" customHeight="1">
      <c r="A37" s="339">
        <v>21</v>
      </c>
      <c r="B37" s="431" t="s">
        <v>33</v>
      </c>
      <c r="C37" s="413">
        <v>4864888</v>
      </c>
      <c r="D37" s="437" t="s">
        <v>12</v>
      </c>
      <c r="E37" s="404" t="s">
        <v>350</v>
      </c>
      <c r="F37" s="413">
        <v>1000</v>
      </c>
      <c r="G37" s="422">
        <v>996479</v>
      </c>
      <c r="H37" s="423">
        <v>996479</v>
      </c>
      <c r="I37" s="423">
        <f t="shared" si="0"/>
        <v>0</v>
      </c>
      <c r="J37" s="423">
        <f t="shared" si="1"/>
        <v>0</v>
      </c>
      <c r="K37" s="428">
        <f t="shared" si="2"/>
        <v>0</v>
      </c>
      <c r="L37" s="422">
        <v>923</v>
      </c>
      <c r="M37" s="423">
        <v>1070</v>
      </c>
      <c r="N37" s="423">
        <f t="shared" si="3"/>
        <v>-147</v>
      </c>
      <c r="O37" s="423">
        <f t="shared" si="4"/>
        <v>-147000</v>
      </c>
      <c r="P37" s="428">
        <f t="shared" si="5"/>
        <v>-0.147</v>
      </c>
      <c r="Q37" s="691"/>
    </row>
    <row r="38" spans="1:17" s="682" customFormat="1" ht="15.75" customHeight="1">
      <c r="A38" s="339">
        <v>22</v>
      </c>
      <c r="B38" s="431" t="s">
        <v>378</v>
      </c>
      <c r="C38" s="413">
        <v>5128402</v>
      </c>
      <c r="D38" s="437" t="s">
        <v>12</v>
      </c>
      <c r="E38" s="404" t="s">
        <v>350</v>
      </c>
      <c r="F38" s="413">
        <v>1000</v>
      </c>
      <c r="G38" s="422">
        <v>559</v>
      </c>
      <c r="H38" s="423">
        <v>559</v>
      </c>
      <c r="I38" s="423">
        <f t="shared" si="0"/>
        <v>0</v>
      </c>
      <c r="J38" s="423">
        <f t="shared" si="1"/>
        <v>0</v>
      </c>
      <c r="K38" s="428">
        <f t="shared" si="2"/>
        <v>0</v>
      </c>
      <c r="L38" s="422">
        <v>5982</v>
      </c>
      <c r="M38" s="423">
        <v>5954</v>
      </c>
      <c r="N38" s="423">
        <f t="shared" si="3"/>
        <v>28</v>
      </c>
      <c r="O38" s="423">
        <f t="shared" si="4"/>
        <v>28000</v>
      </c>
      <c r="P38" s="428">
        <f t="shared" si="5"/>
        <v>0.028</v>
      </c>
      <c r="Q38" s="716"/>
    </row>
    <row r="39" spans="1:17" s="682" customFormat="1" ht="21" customHeight="1">
      <c r="A39" s="339">
        <v>23</v>
      </c>
      <c r="B39" s="431" t="s">
        <v>418</v>
      </c>
      <c r="C39" s="413">
        <v>4864852</v>
      </c>
      <c r="D39" s="437" t="s">
        <v>12</v>
      </c>
      <c r="E39" s="404" t="s">
        <v>350</v>
      </c>
      <c r="F39" s="413">
        <v>1000</v>
      </c>
      <c r="G39" s="422">
        <v>1000015</v>
      </c>
      <c r="H39" s="423">
        <v>999949</v>
      </c>
      <c r="I39" s="423">
        <f>G39-H39</f>
        <v>66</v>
      </c>
      <c r="J39" s="423">
        <f t="shared" si="1"/>
        <v>66000</v>
      </c>
      <c r="K39" s="428">
        <f t="shared" si="2"/>
        <v>0.066</v>
      </c>
      <c r="L39" s="422">
        <v>55</v>
      </c>
      <c r="M39" s="423">
        <v>55</v>
      </c>
      <c r="N39" s="423">
        <f>L39-M39</f>
        <v>0</v>
      </c>
      <c r="O39" s="423">
        <f t="shared" si="4"/>
        <v>0</v>
      </c>
      <c r="P39" s="428">
        <f t="shared" si="5"/>
        <v>0</v>
      </c>
      <c r="Q39" s="716"/>
    </row>
    <row r="40" spans="1:17" ht="13.5" customHeight="1">
      <c r="A40" s="339"/>
      <c r="B40" s="433" t="s">
        <v>34</v>
      </c>
      <c r="C40" s="413"/>
      <c r="D40" s="437"/>
      <c r="E40" s="404"/>
      <c r="F40" s="413"/>
      <c r="G40" s="419"/>
      <c r="H40" s="420"/>
      <c r="I40" s="420"/>
      <c r="J40" s="420"/>
      <c r="K40" s="421"/>
      <c r="L40" s="419"/>
      <c r="M40" s="420"/>
      <c r="N40" s="420"/>
      <c r="O40" s="420"/>
      <c r="P40" s="421"/>
      <c r="Q40" s="176"/>
    </row>
    <row r="41" spans="1:17" s="682" customFormat="1" ht="15.75" customHeight="1">
      <c r="A41" s="339">
        <v>24</v>
      </c>
      <c r="B41" s="431" t="s">
        <v>375</v>
      </c>
      <c r="C41" s="413">
        <v>4865057</v>
      </c>
      <c r="D41" s="437" t="s">
        <v>12</v>
      </c>
      <c r="E41" s="404" t="s">
        <v>350</v>
      </c>
      <c r="F41" s="413">
        <v>1000</v>
      </c>
      <c r="G41" s="422">
        <v>634586</v>
      </c>
      <c r="H41" s="423">
        <v>634586</v>
      </c>
      <c r="I41" s="423">
        <f>G41-H41</f>
        <v>0</v>
      </c>
      <c r="J41" s="423">
        <f>$F41*I41</f>
        <v>0</v>
      </c>
      <c r="K41" s="428">
        <f>J41/1000000</f>
        <v>0</v>
      </c>
      <c r="L41" s="422">
        <v>797068</v>
      </c>
      <c r="M41" s="423">
        <v>797068</v>
      </c>
      <c r="N41" s="423">
        <f>L41-M41</f>
        <v>0</v>
      </c>
      <c r="O41" s="423">
        <f>$F41*N41</f>
        <v>0</v>
      </c>
      <c r="P41" s="428">
        <f>O41/1000000</f>
        <v>0</v>
      </c>
      <c r="Q41" s="716"/>
    </row>
    <row r="42" spans="1:17" s="682" customFormat="1" ht="15.75" customHeight="1">
      <c r="A42" s="339">
        <v>25</v>
      </c>
      <c r="B42" s="431" t="s">
        <v>376</v>
      </c>
      <c r="C42" s="413">
        <v>4865058</v>
      </c>
      <c r="D42" s="437" t="s">
        <v>12</v>
      </c>
      <c r="E42" s="404" t="s">
        <v>350</v>
      </c>
      <c r="F42" s="413">
        <v>1000</v>
      </c>
      <c r="G42" s="422">
        <v>639623</v>
      </c>
      <c r="H42" s="423">
        <v>640397</v>
      </c>
      <c r="I42" s="423">
        <f>G42-H42</f>
        <v>-774</v>
      </c>
      <c r="J42" s="423">
        <f>$F42*I42</f>
        <v>-774000</v>
      </c>
      <c r="K42" s="428">
        <f>J42/1000000</f>
        <v>-0.774</v>
      </c>
      <c r="L42" s="422">
        <v>830234</v>
      </c>
      <c r="M42" s="423">
        <v>830237</v>
      </c>
      <c r="N42" s="423">
        <f>L42-M42</f>
        <v>-3</v>
      </c>
      <c r="O42" s="423">
        <f>$F42*N42</f>
        <v>-3000</v>
      </c>
      <c r="P42" s="428">
        <f>O42/1000000</f>
        <v>-0.003</v>
      </c>
      <c r="Q42" s="716"/>
    </row>
    <row r="43" spans="1:17" s="682" customFormat="1" ht="15.75" customHeight="1">
      <c r="A43" s="339">
        <v>26</v>
      </c>
      <c r="B43" s="431" t="s">
        <v>35</v>
      </c>
      <c r="C43" s="413">
        <v>4864902</v>
      </c>
      <c r="D43" s="437" t="s">
        <v>12</v>
      </c>
      <c r="E43" s="404" t="s">
        <v>350</v>
      </c>
      <c r="F43" s="413">
        <v>400</v>
      </c>
      <c r="G43" s="339">
        <v>4982</v>
      </c>
      <c r="H43" s="340">
        <v>4804</v>
      </c>
      <c r="I43" s="340">
        <f>G43-H43</f>
        <v>178</v>
      </c>
      <c r="J43" s="340">
        <f>$F43*I43</f>
        <v>71200</v>
      </c>
      <c r="K43" s="688">
        <f>J43/1000000</f>
        <v>0.0712</v>
      </c>
      <c r="L43" s="339">
        <v>999007</v>
      </c>
      <c r="M43" s="340">
        <v>999020</v>
      </c>
      <c r="N43" s="340">
        <f>L43-M43</f>
        <v>-13</v>
      </c>
      <c r="O43" s="340">
        <f>$F43*N43</f>
        <v>-5200</v>
      </c>
      <c r="P43" s="688">
        <f>O43/1000000</f>
        <v>-0.0052</v>
      </c>
      <c r="Q43" s="693"/>
    </row>
    <row r="44" spans="1:17" s="682" customFormat="1" ht="15.75" customHeight="1">
      <c r="A44" s="339">
        <v>27</v>
      </c>
      <c r="B44" s="431" t="s">
        <v>36</v>
      </c>
      <c r="C44" s="413">
        <v>5128405</v>
      </c>
      <c r="D44" s="437" t="s">
        <v>12</v>
      </c>
      <c r="E44" s="404" t="s">
        <v>350</v>
      </c>
      <c r="F44" s="413">
        <v>500</v>
      </c>
      <c r="G44" s="422">
        <v>4418</v>
      </c>
      <c r="H44" s="423">
        <v>4071</v>
      </c>
      <c r="I44" s="423">
        <f>G44-H44</f>
        <v>347</v>
      </c>
      <c r="J44" s="423">
        <f>$F44*I44</f>
        <v>173500</v>
      </c>
      <c r="K44" s="428">
        <f>J44/1000000</f>
        <v>0.1735</v>
      </c>
      <c r="L44" s="422">
        <v>3383</v>
      </c>
      <c r="M44" s="423">
        <v>3413</v>
      </c>
      <c r="N44" s="423">
        <f>L44-M44</f>
        <v>-30</v>
      </c>
      <c r="O44" s="423">
        <f>$F44*N44</f>
        <v>-15000</v>
      </c>
      <c r="P44" s="428">
        <f>O44/1000000</f>
        <v>-0.015</v>
      </c>
      <c r="Q44" s="691"/>
    </row>
    <row r="45" spans="1:17" ht="11.25" customHeight="1">
      <c r="A45" s="339"/>
      <c r="B45" s="432" t="s">
        <v>37</v>
      </c>
      <c r="C45" s="413"/>
      <c r="D45" s="438"/>
      <c r="E45" s="404"/>
      <c r="F45" s="413"/>
      <c r="G45" s="419"/>
      <c r="H45" s="420"/>
      <c r="I45" s="420"/>
      <c r="J45" s="420"/>
      <c r="K45" s="421"/>
      <c r="L45" s="419"/>
      <c r="M45" s="420"/>
      <c r="N45" s="420"/>
      <c r="O45" s="420"/>
      <c r="P45" s="421"/>
      <c r="Q45" s="176"/>
    </row>
    <row r="46" spans="1:17" s="682" customFormat="1" ht="15" customHeight="1">
      <c r="A46" s="339">
        <v>28</v>
      </c>
      <c r="B46" s="431" t="s">
        <v>38</v>
      </c>
      <c r="C46" s="413">
        <v>4865054</v>
      </c>
      <c r="D46" s="437" t="s">
        <v>12</v>
      </c>
      <c r="E46" s="404" t="s">
        <v>350</v>
      </c>
      <c r="F46" s="413">
        <v>-1000</v>
      </c>
      <c r="G46" s="422">
        <v>23502</v>
      </c>
      <c r="H46" s="423">
        <v>23951</v>
      </c>
      <c r="I46" s="423">
        <f>G46-H46</f>
        <v>-449</v>
      </c>
      <c r="J46" s="423">
        <f>$F46*I46</f>
        <v>449000</v>
      </c>
      <c r="K46" s="428">
        <f>J46/1000000</f>
        <v>0.449</v>
      </c>
      <c r="L46" s="422">
        <v>980953</v>
      </c>
      <c r="M46" s="423">
        <v>980954</v>
      </c>
      <c r="N46" s="423">
        <f>L46-M46</f>
        <v>-1</v>
      </c>
      <c r="O46" s="423">
        <f>$F46*N46</f>
        <v>1000</v>
      </c>
      <c r="P46" s="428">
        <f>O46/1000000</f>
        <v>0.001</v>
      </c>
      <c r="Q46" s="691"/>
    </row>
    <row r="47" spans="1:17" s="682" customFormat="1" ht="13.5" customHeight="1">
      <c r="A47" s="339">
        <v>29</v>
      </c>
      <c r="B47" s="431" t="s">
        <v>16</v>
      </c>
      <c r="C47" s="413">
        <v>4865036</v>
      </c>
      <c r="D47" s="437" t="s">
        <v>12</v>
      </c>
      <c r="E47" s="404" t="s">
        <v>350</v>
      </c>
      <c r="F47" s="413">
        <v>-1000</v>
      </c>
      <c r="G47" s="339">
        <v>6984</v>
      </c>
      <c r="H47" s="423">
        <v>7136</v>
      </c>
      <c r="I47" s="340">
        <f>G47-H47</f>
        <v>-152</v>
      </c>
      <c r="J47" s="340">
        <f>$F47*I47</f>
        <v>152000</v>
      </c>
      <c r="K47" s="688">
        <f>J47/1000000</f>
        <v>0.152</v>
      </c>
      <c r="L47" s="339">
        <v>996755</v>
      </c>
      <c r="M47" s="423">
        <v>996755</v>
      </c>
      <c r="N47" s="340">
        <f>L47-M47</f>
        <v>0</v>
      </c>
      <c r="O47" s="340">
        <f>$F47*N47</f>
        <v>0</v>
      </c>
      <c r="P47" s="688">
        <f>O47/1000000</f>
        <v>0</v>
      </c>
      <c r="Q47" s="685"/>
    </row>
    <row r="48" spans="2:17" ht="12.75" customHeight="1">
      <c r="B48" s="432" t="s">
        <v>39</v>
      </c>
      <c r="C48" s="413"/>
      <c r="D48" s="438"/>
      <c r="E48" s="404"/>
      <c r="F48" s="413"/>
      <c r="G48" s="419"/>
      <c r="H48" s="420"/>
      <c r="I48" s="420"/>
      <c r="J48" s="420"/>
      <c r="K48" s="421"/>
      <c r="L48" s="419"/>
      <c r="M48" s="420"/>
      <c r="N48" s="420"/>
      <c r="O48" s="420"/>
      <c r="P48" s="421"/>
      <c r="Q48" s="176"/>
    </row>
    <row r="49" spans="1:17" s="682" customFormat="1" ht="15.75" customHeight="1">
      <c r="A49" s="339">
        <v>30</v>
      </c>
      <c r="B49" s="431" t="s">
        <v>40</v>
      </c>
      <c r="C49" s="413">
        <v>4865056</v>
      </c>
      <c r="D49" s="437" t="s">
        <v>12</v>
      </c>
      <c r="E49" s="404" t="s">
        <v>350</v>
      </c>
      <c r="F49" s="413">
        <v>-1000</v>
      </c>
      <c r="G49" s="422">
        <v>6837</v>
      </c>
      <c r="H49" s="423">
        <v>6861</v>
      </c>
      <c r="I49" s="423">
        <f>G49-H49</f>
        <v>-24</v>
      </c>
      <c r="J49" s="423">
        <f>$F49*I49</f>
        <v>24000</v>
      </c>
      <c r="K49" s="428">
        <f>J49/1000000</f>
        <v>0.024</v>
      </c>
      <c r="L49" s="422">
        <v>923570</v>
      </c>
      <c r="M49" s="423">
        <v>923590</v>
      </c>
      <c r="N49" s="423">
        <f>L49-M49</f>
        <v>-20</v>
      </c>
      <c r="O49" s="423">
        <f>$F49*N49</f>
        <v>20000</v>
      </c>
      <c r="P49" s="428">
        <f>O49/1000000</f>
        <v>0.02</v>
      </c>
      <c r="Q49" s="691" t="s">
        <v>450</v>
      </c>
    </row>
    <row r="50" spans="1:17" s="682" customFormat="1" ht="15.75" customHeight="1">
      <c r="A50" s="339"/>
      <c r="B50" s="431"/>
      <c r="C50" s="413"/>
      <c r="D50" s="437"/>
      <c r="E50" s="404"/>
      <c r="F50" s="413"/>
      <c r="G50" s="422"/>
      <c r="H50" s="423"/>
      <c r="I50" s="423"/>
      <c r="J50" s="423"/>
      <c r="K50" s="428">
        <v>0.01</v>
      </c>
      <c r="L50" s="422"/>
      <c r="M50" s="423"/>
      <c r="N50" s="423"/>
      <c r="O50" s="423"/>
      <c r="P50" s="428">
        <v>0.008</v>
      </c>
      <c r="Q50" s="691" t="s">
        <v>441</v>
      </c>
    </row>
    <row r="51" spans="1:17" s="682" customFormat="1" ht="14.25" customHeight="1">
      <c r="A51" s="339"/>
      <c r="B51" s="431"/>
      <c r="C51" s="413">
        <v>4864989</v>
      </c>
      <c r="D51" s="437" t="s">
        <v>12</v>
      </c>
      <c r="E51" s="404" t="s">
        <v>350</v>
      </c>
      <c r="F51" s="413">
        <v>-1000</v>
      </c>
      <c r="G51" s="422">
        <v>13</v>
      </c>
      <c r="H51" s="423">
        <v>0</v>
      </c>
      <c r="I51" s="423">
        <f>G51-H51</f>
        <v>13</v>
      </c>
      <c r="J51" s="423">
        <f>$F51*I51</f>
        <v>-13000</v>
      </c>
      <c r="K51" s="428">
        <f>J51/1000000</f>
        <v>-0.013</v>
      </c>
      <c r="L51" s="422">
        <v>0</v>
      </c>
      <c r="M51" s="423">
        <v>0</v>
      </c>
      <c r="N51" s="423">
        <f>L51-M51</f>
        <v>0</v>
      </c>
      <c r="O51" s="423">
        <f>$F51*N51</f>
        <v>0</v>
      </c>
      <c r="P51" s="428">
        <f>O51/1000000</f>
        <v>0</v>
      </c>
      <c r="Q51" s="691" t="s">
        <v>449</v>
      </c>
    </row>
    <row r="52" spans="1:17" ht="12" customHeight="1">
      <c r="A52" s="339"/>
      <c r="B52" s="432" t="s">
        <v>386</v>
      </c>
      <c r="C52" s="413"/>
      <c r="D52" s="437"/>
      <c r="E52" s="404"/>
      <c r="F52" s="413"/>
      <c r="G52" s="419"/>
      <c r="H52" s="420"/>
      <c r="I52" s="420"/>
      <c r="J52" s="420"/>
      <c r="K52" s="421"/>
      <c r="L52" s="419"/>
      <c r="M52" s="420"/>
      <c r="N52" s="420"/>
      <c r="O52" s="420"/>
      <c r="P52" s="421"/>
      <c r="Q52" s="176"/>
    </row>
    <row r="53" spans="1:17" s="682" customFormat="1" ht="18.75" customHeight="1">
      <c r="A53" s="339">
        <v>31</v>
      </c>
      <c r="B53" s="431" t="s">
        <v>393</v>
      </c>
      <c r="C53" s="413">
        <v>4864992</v>
      </c>
      <c r="D53" s="437" t="s">
        <v>12</v>
      </c>
      <c r="E53" s="404" t="s">
        <v>350</v>
      </c>
      <c r="F53" s="413">
        <v>-1000</v>
      </c>
      <c r="G53" s="422">
        <v>771</v>
      </c>
      <c r="H53" s="423">
        <v>283</v>
      </c>
      <c r="I53" s="423">
        <f>G53-H53</f>
        <v>488</v>
      </c>
      <c r="J53" s="423">
        <f>$F53*I53</f>
        <v>-488000</v>
      </c>
      <c r="K53" s="428">
        <f>J53/1000000</f>
        <v>-0.488</v>
      </c>
      <c r="L53" s="422">
        <v>998862</v>
      </c>
      <c r="M53" s="423">
        <v>998903</v>
      </c>
      <c r="N53" s="423">
        <f>L53-M53</f>
        <v>-41</v>
      </c>
      <c r="O53" s="423">
        <f>$F53*N53</f>
        <v>41000</v>
      </c>
      <c r="P53" s="428">
        <f>O53/1000000</f>
        <v>0.041</v>
      </c>
      <c r="Q53" s="748"/>
    </row>
    <row r="54" spans="1:17" s="682" customFormat="1" ht="15.75" customHeight="1">
      <c r="A54" s="339">
        <v>32</v>
      </c>
      <c r="B54" s="431" t="s">
        <v>387</v>
      </c>
      <c r="C54" s="413">
        <v>4864981</v>
      </c>
      <c r="D54" s="437" t="s">
        <v>12</v>
      </c>
      <c r="E54" s="404" t="s">
        <v>350</v>
      </c>
      <c r="F54" s="413">
        <v>-1000</v>
      </c>
      <c r="G54" s="422">
        <v>1499</v>
      </c>
      <c r="H54" s="423">
        <v>561</v>
      </c>
      <c r="I54" s="423">
        <f>G54-H54</f>
        <v>938</v>
      </c>
      <c r="J54" s="423">
        <f>$F54*I54</f>
        <v>-938000</v>
      </c>
      <c r="K54" s="428">
        <f>J54/1000000</f>
        <v>-0.938</v>
      </c>
      <c r="L54" s="422">
        <v>1484</v>
      </c>
      <c r="M54" s="423">
        <v>1419</v>
      </c>
      <c r="N54" s="423">
        <f>L54-M54</f>
        <v>65</v>
      </c>
      <c r="O54" s="423">
        <f>$F54*N54</f>
        <v>-65000</v>
      </c>
      <c r="P54" s="428">
        <f>O54/1000000</f>
        <v>-0.065</v>
      </c>
      <c r="Q54" s="748"/>
    </row>
    <row r="55" spans="1:17" ht="12" customHeight="1">
      <c r="A55" s="339"/>
      <c r="B55" s="433" t="s">
        <v>407</v>
      </c>
      <c r="C55" s="413"/>
      <c r="D55" s="437"/>
      <c r="E55" s="404"/>
      <c r="F55" s="413"/>
      <c r="G55" s="419"/>
      <c r="H55" s="420"/>
      <c r="I55" s="420"/>
      <c r="J55" s="420"/>
      <c r="K55" s="421"/>
      <c r="L55" s="419"/>
      <c r="M55" s="420"/>
      <c r="N55" s="420"/>
      <c r="O55" s="420"/>
      <c r="P55" s="421"/>
      <c r="Q55" s="546"/>
    </row>
    <row r="56" spans="1:17" s="682" customFormat="1" ht="15.75" customHeight="1">
      <c r="A56" s="339">
        <v>33</v>
      </c>
      <c r="B56" s="431" t="s">
        <v>15</v>
      </c>
      <c r="C56" s="413">
        <v>5128463</v>
      </c>
      <c r="D56" s="437" t="s">
        <v>12</v>
      </c>
      <c r="E56" s="404" t="s">
        <v>350</v>
      </c>
      <c r="F56" s="413">
        <v>-1000</v>
      </c>
      <c r="G56" s="422">
        <v>2619</v>
      </c>
      <c r="H56" s="423">
        <v>2550</v>
      </c>
      <c r="I56" s="423">
        <f>G56-H56</f>
        <v>69</v>
      </c>
      <c r="J56" s="423">
        <f>$F56*I56</f>
        <v>-69000</v>
      </c>
      <c r="K56" s="428">
        <f>J56/1000000</f>
        <v>-0.069</v>
      </c>
      <c r="L56" s="422">
        <v>998687</v>
      </c>
      <c r="M56" s="423">
        <v>998687</v>
      </c>
      <c r="N56" s="423">
        <f>L56-M56</f>
        <v>0</v>
      </c>
      <c r="O56" s="423">
        <f>$F56*N56</f>
        <v>0</v>
      </c>
      <c r="P56" s="428">
        <f>O56/1000000</f>
        <v>0</v>
      </c>
      <c r="Q56" s="694"/>
    </row>
    <row r="57" spans="1:17" ht="18.75" customHeight="1">
      <c r="A57" s="339">
        <v>34</v>
      </c>
      <c r="B57" s="431" t="s">
        <v>16</v>
      </c>
      <c r="C57" s="413">
        <v>5128456</v>
      </c>
      <c r="D57" s="437" t="s">
        <v>12</v>
      </c>
      <c r="E57" s="404" t="s">
        <v>350</v>
      </c>
      <c r="F57" s="413">
        <v>-1000</v>
      </c>
      <c r="G57" s="422">
        <v>3302</v>
      </c>
      <c r="H57" s="423">
        <v>3302</v>
      </c>
      <c r="I57" s="423">
        <f>G57-H57</f>
        <v>0</v>
      </c>
      <c r="J57" s="423">
        <f>$F57*I57</f>
        <v>0</v>
      </c>
      <c r="K57" s="428">
        <f>J57/1000000</f>
        <v>0</v>
      </c>
      <c r="L57" s="422">
        <v>999996</v>
      </c>
      <c r="M57" s="423">
        <v>999995</v>
      </c>
      <c r="N57" s="423">
        <f>L57-M57</f>
        <v>1</v>
      </c>
      <c r="O57" s="423">
        <f>$F57*N57</f>
        <v>-1000</v>
      </c>
      <c r="P57" s="428">
        <f>O57/1000000</f>
        <v>-0.001</v>
      </c>
      <c r="Q57" s="710"/>
    </row>
    <row r="58" spans="1:17" ht="13.5" customHeight="1">
      <c r="A58" s="339"/>
      <c r="B58" s="433" t="s">
        <v>411</v>
      </c>
      <c r="C58" s="413"/>
      <c r="D58" s="437"/>
      <c r="E58" s="404"/>
      <c r="F58" s="413"/>
      <c r="G58" s="422"/>
      <c r="H58" s="423"/>
      <c r="I58" s="423"/>
      <c r="J58" s="423"/>
      <c r="K58" s="428"/>
      <c r="L58" s="422"/>
      <c r="M58" s="423"/>
      <c r="N58" s="423"/>
      <c r="O58" s="423"/>
      <c r="P58" s="428"/>
      <c r="Q58" s="710"/>
    </row>
    <row r="59" spans="1:17" s="682" customFormat="1" ht="15.75" customHeight="1">
      <c r="A59" s="339">
        <v>35</v>
      </c>
      <c r="B59" s="431" t="s">
        <v>15</v>
      </c>
      <c r="C59" s="413">
        <v>4864903</v>
      </c>
      <c r="D59" s="437" t="s">
        <v>12</v>
      </c>
      <c r="E59" s="404" t="s">
        <v>350</v>
      </c>
      <c r="F59" s="413">
        <v>-1000</v>
      </c>
      <c r="G59" s="422">
        <v>995508</v>
      </c>
      <c r="H59" s="423">
        <v>996017</v>
      </c>
      <c r="I59" s="423">
        <f>G59-H59</f>
        <v>-509</v>
      </c>
      <c r="J59" s="423">
        <f>$F59*I59</f>
        <v>509000</v>
      </c>
      <c r="K59" s="428">
        <f>J59/1000000</f>
        <v>0.509</v>
      </c>
      <c r="L59" s="422">
        <v>999496</v>
      </c>
      <c r="M59" s="423">
        <v>999496</v>
      </c>
      <c r="N59" s="423">
        <f>L59-M59</f>
        <v>0</v>
      </c>
      <c r="O59" s="423">
        <f>$F59*N59</f>
        <v>0</v>
      </c>
      <c r="P59" s="428">
        <f>O59/1000000</f>
        <v>0</v>
      </c>
      <c r="Q59" s="685"/>
    </row>
    <row r="60" spans="1:17" s="682" customFormat="1" ht="15" customHeight="1">
      <c r="A60" s="339">
        <v>36</v>
      </c>
      <c r="B60" s="431" t="s">
        <v>16</v>
      </c>
      <c r="C60" s="413">
        <v>4864946</v>
      </c>
      <c r="D60" s="437" t="s">
        <v>12</v>
      </c>
      <c r="E60" s="404" t="s">
        <v>350</v>
      </c>
      <c r="F60" s="413">
        <v>-1000</v>
      </c>
      <c r="G60" s="422">
        <v>4375</v>
      </c>
      <c r="H60" s="423">
        <v>4481</v>
      </c>
      <c r="I60" s="423">
        <f>G60-H60</f>
        <v>-106</v>
      </c>
      <c r="J60" s="423">
        <f>$F60*I60</f>
        <v>106000</v>
      </c>
      <c r="K60" s="428">
        <f>J60/1000000</f>
        <v>0.106</v>
      </c>
      <c r="L60" s="422">
        <v>999993</v>
      </c>
      <c r="M60" s="423">
        <v>999993</v>
      </c>
      <c r="N60" s="423">
        <f>L60-M60</f>
        <v>0</v>
      </c>
      <c r="O60" s="423">
        <f>$F60*N60</f>
        <v>0</v>
      </c>
      <c r="P60" s="428">
        <f>O60/1000000</f>
        <v>0</v>
      </c>
      <c r="Q60" s="685"/>
    </row>
    <row r="61" spans="1:17" ht="12" customHeight="1">
      <c r="A61" s="339"/>
      <c r="B61" s="433" t="s">
        <v>385</v>
      </c>
      <c r="C61" s="413"/>
      <c r="D61" s="437"/>
      <c r="E61" s="404"/>
      <c r="F61" s="413"/>
      <c r="G61" s="419"/>
      <c r="H61" s="420"/>
      <c r="I61" s="420"/>
      <c r="J61" s="420"/>
      <c r="K61" s="421"/>
      <c r="L61" s="419"/>
      <c r="M61" s="420"/>
      <c r="N61" s="420"/>
      <c r="O61" s="420"/>
      <c r="P61" s="421"/>
      <c r="Q61" s="176"/>
    </row>
    <row r="62" spans="1:17" ht="12.75" customHeight="1">
      <c r="A62" s="339"/>
      <c r="B62" s="433" t="s">
        <v>45</v>
      </c>
      <c r="C62" s="413"/>
      <c r="D62" s="437"/>
      <c r="E62" s="404"/>
      <c r="F62" s="413"/>
      <c r="G62" s="419"/>
      <c r="H62" s="420"/>
      <c r="I62" s="420"/>
      <c r="J62" s="420"/>
      <c r="K62" s="421"/>
      <c r="L62" s="419"/>
      <c r="M62" s="420"/>
      <c r="N62" s="420"/>
      <c r="O62" s="420"/>
      <c r="P62" s="421"/>
      <c r="Q62" s="176"/>
    </row>
    <row r="63" spans="1:17" s="682" customFormat="1" ht="12" customHeight="1">
      <c r="A63" s="340">
        <v>37</v>
      </c>
      <c r="B63" s="431" t="s">
        <v>46</v>
      </c>
      <c r="C63" s="413">
        <v>4864843</v>
      </c>
      <c r="D63" s="437" t="s">
        <v>12</v>
      </c>
      <c r="E63" s="404" t="s">
        <v>350</v>
      </c>
      <c r="F63" s="413">
        <v>1000</v>
      </c>
      <c r="G63" s="422">
        <v>2133</v>
      </c>
      <c r="H63" s="423">
        <v>2143</v>
      </c>
      <c r="I63" s="423">
        <f>G63-H63</f>
        <v>-10</v>
      </c>
      <c r="J63" s="423">
        <f>$F63*I63</f>
        <v>-10000</v>
      </c>
      <c r="K63" s="428">
        <f>J63/1000000</f>
        <v>-0.01</v>
      </c>
      <c r="L63" s="422">
        <v>24727</v>
      </c>
      <c r="M63" s="423">
        <v>24676</v>
      </c>
      <c r="N63" s="423">
        <f>L63-M63</f>
        <v>51</v>
      </c>
      <c r="O63" s="423">
        <f>$F63*N63</f>
        <v>51000</v>
      </c>
      <c r="P63" s="428">
        <f>O63/1000000</f>
        <v>0.051</v>
      </c>
      <c r="Q63" s="691"/>
    </row>
    <row r="64" spans="1:17" s="750" customFormat="1" ht="13.5" customHeight="1" thickBot="1">
      <c r="A64" s="759">
        <v>38</v>
      </c>
      <c r="B64" s="760" t="s">
        <v>47</v>
      </c>
      <c r="C64" s="384">
        <v>4864835</v>
      </c>
      <c r="D64" s="306" t="s">
        <v>12</v>
      </c>
      <c r="E64" s="307" t="s">
        <v>350</v>
      </c>
      <c r="F64" s="749">
        <v>1000</v>
      </c>
      <c r="G64" s="689">
        <v>204</v>
      </c>
      <c r="H64" s="690">
        <v>40</v>
      </c>
      <c r="I64" s="403">
        <f>G64-H64</f>
        <v>164</v>
      </c>
      <c r="J64" s="403">
        <f>$F64*I64</f>
        <v>164000</v>
      </c>
      <c r="K64" s="403">
        <f>J64/1000000</f>
        <v>0.164</v>
      </c>
      <c r="L64" s="689">
        <v>295</v>
      </c>
      <c r="M64" s="690">
        <v>299</v>
      </c>
      <c r="N64" s="403">
        <f>L64-M64</f>
        <v>-4</v>
      </c>
      <c r="O64" s="403">
        <f>$F64*N64</f>
        <v>-4000</v>
      </c>
      <c r="P64" s="403">
        <f>O64/1000000</f>
        <v>-0.004</v>
      </c>
      <c r="Q64" s="752"/>
    </row>
    <row r="65" spans="1:17" ht="21.75" customHeight="1" thickBot="1" thickTop="1">
      <c r="A65" s="340"/>
      <c r="B65" s="747" t="s">
        <v>315</v>
      </c>
      <c r="C65" s="42"/>
      <c r="D65" s="438"/>
      <c r="E65" s="404"/>
      <c r="F65" s="42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212" t="str">
        <f>Q1</f>
        <v>October-2015</v>
      </c>
    </row>
    <row r="66" spans="1:17" ht="15.75" customHeight="1" thickTop="1">
      <c r="A66" s="338"/>
      <c r="B66" s="430" t="s">
        <v>48</v>
      </c>
      <c r="C66" s="401"/>
      <c r="D66" s="440"/>
      <c r="E66" s="440"/>
      <c r="F66" s="401"/>
      <c r="G66" s="426"/>
      <c r="H66" s="425"/>
      <c r="I66" s="425"/>
      <c r="J66" s="425"/>
      <c r="K66" s="427"/>
      <c r="L66" s="426"/>
      <c r="M66" s="425"/>
      <c r="N66" s="425"/>
      <c r="O66" s="425"/>
      <c r="P66" s="427"/>
      <c r="Q66" s="175"/>
    </row>
    <row r="67" spans="1:17" ht="15.75" customHeight="1">
      <c r="A67" s="339">
        <v>39</v>
      </c>
      <c r="B67" s="434" t="s">
        <v>85</v>
      </c>
      <c r="C67" s="413">
        <v>4865169</v>
      </c>
      <c r="D67" s="438" t="s">
        <v>12</v>
      </c>
      <c r="E67" s="404" t="s">
        <v>350</v>
      </c>
      <c r="F67" s="413">
        <v>1000</v>
      </c>
      <c r="G67" s="419">
        <v>1360</v>
      </c>
      <c r="H67" s="420">
        <v>1360</v>
      </c>
      <c r="I67" s="420">
        <f>G67-H67</f>
        <v>0</v>
      </c>
      <c r="J67" s="420">
        <f>$F67*I67</f>
        <v>0</v>
      </c>
      <c r="K67" s="421">
        <f>J67/1000000</f>
        <v>0</v>
      </c>
      <c r="L67" s="419">
        <v>61309</v>
      </c>
      <c r="M67" s="420">
        <v>61309</v>
      </c>
      <c r="N67" s="420">
        <f>L67-M67</f>
        <v>0</v>
      </c>
      <c r="O67" s="420">
        <f>$F67*N67</f>
        <v>0</v>
      </c>
      <c r="P67" s="421">
        <f>O67/1000000</f>
        <v>0</v>
      </c>
      <c r="Q67" s="176"/>
    </row>
    <row r="68" spans="1:17" ht="15.75" customHeight="1">
      <c r="A68" s="339"/>
      <c r="B68" s="432" t="s">
        <v>312</v>
      </c>
      <c r="C68" s="413"/>
      <c r="D68" s="438"/>
      <c r="E68" s="404"/>
      <c r="F68" s="413"/>
      <c r="G68" s="422"/>
      <c r="H68" s="423"/>
      <c r="I68" s="420"/>
      <c r="J68" s="420"/>
      <c r="K68" s="421"/>
      <c r="L68" s="422"/>
      <c r="M68" s="420"/>
      <c r="N68" s="420"/>
      <c r="O68" s="420"/>
      <c r="P68" s="421"/>
      <c r="Q68" s="176"/>
    </row>
    <row r="69" spans="1:17" s="682" customFormat="1" ht="15.75" customHeight="1">
      <c r="A69" s="339">
        <v>40</v>
      </c>
      <c r="B69" s="431" t="s">
        <v>311</v>
      </c>
      <c r="C69" s="413">
        <v>4864806</v>
      </c>
      <c r="D69" s="438" t="s">
        <v>12</v>
      </c>
      <c r="E69" s="404" t="s">
        <v>350</v>
      </c>
      <c r="F69" s="413">
        <v>125</v>
      </c>
      <c r="G69" s="422">
        <v>172822</v>
      </c>
      <c r="H69" s="423">
        <v>173024</v>
      </c>
      <c r="I69" s="423">
        <f>G69-H69</f>
        <v>-202</v>
      </c>
      <c r="J69" s="423">
        <f>$F69*I69</f>
        <v>-25250</v>
      </c>
      <c r="K69" s="428">
        <f>J69/1000000</f>
        <v>-0.02525</v>
      </c>
      <c r="L69" s="422">
        <v>261275</v>
      </c>
      <c r="M69" s="423">
        <v>261254</v>
      </c>
      <c r="N69" s="423">
        <f>L69-M69</f>
        <v>21</v>
      </c>
      <c r="O69" s="423">
        <f>$F69*N69</f>
        <v>2625</v>
      </c>
      <c r="P69" s="428">
        <f>O69/1000000</f>
        <v>0.002625</v>
      </c>
      <c r="Q69" s="691"/>
    </row>
    <row r="70" spans="1:17" ht="15.75" customHeight="1">
      <c r="A70" s="339"/>
      <c r="B70" s="368" t="s">
        <v>54</v>
      </c>
      <c r="C70" s="414"/>
      <c r="D70" s="441"/>
      <c r="E70" s="441"/>
      <c r="F70" s="414"/>
      <c r="G70" s="419"/>
      <c r="H70" s="420"/>
      <c r="I70" s="420"/>
      <c r="J70" s="420"/>
      <c r="K70" s="421"/>
      <c r="L70" s="419"/>
      <c r="M70" s="420"/>
      <c r="N70" s="420"/>
      <c r="O70" s="420"/>
      <c r="P70" s="421"/>
      <c r="Q70" s="176"/>
    </row>
    <row r="71" spans="1:17" ht="15.75" customHeight="1">
      <c r="A71" s="339">
        <v>41</v>
      </c>
      <c r="B71" s="435" t="s">
        <v>55</v>
      </c>
      <c r="C71" s="414">
        <v>4865090</v>
      </c>
      <c r="D71" s="442" t="s">
        <v>12</v>
      </c>
      <c r="E71" s="404" t="s">
        <v>350</v>
      </c>
      <c r="F71" s="414">
        <v>100</v>
      </c>
      <c r="G71" s="419">
        <v>9510</v>
      </c>
      <c r="H71" s="420">
        <v>9528</v>
      </c>
      <c r="I71" s="420">
        <f>G71-H71</f>
        <v>-18</v>
      </c>
      <c r="J71" s="420">
        <f>$F71*I71</f>
        <v>-1800</v>
      </c>
      <c r="K71" s="421">
        <f>J71/1000000</f>
        <v>-0.0018</v>
      </c>
      <c r="L71" s="419">
        <v>32302</v>
      </c>
      <c r="M71" s="420">
        <v>32306</v>
      </c>
      <c r="N71" s="420">
        <f>L71-M71</f>
        <v>-4</v>
      </c>
      <c r="O71" s="420">
        <f>$F71*N71</f>
        <v>-400</v>
      </c>
      <c r="P71" s="421">
        <f>O71/1000000</f>
        <v>-0.0004</v>
      </c>
      <c r="Q71" s="512"/>
    </row>
    <row r="72" spans="1:17" ht="15.75" customHeight="1">
      <c r="A72" s="339">
        <v>42</v>
      </c>
      <c r="B72" s="435" t="s">
        <v>56</v>
      </c>
      <c r="C72" s="414">
        <v>4902519</v>
      </c>
      <c r="D72" s="442" t="s">
        <v>12</v>
      </c>
      <c r="E72" s="404" t="s">
        <v>350</v>
      </c>
      <c r="F72" s="414">
        <v>100</v>
      </c>
      <c r="G72" s="419">
        <v>12057</v>
      </c>
      <c r="H72" s="420">
        <v>11433</v>
      </c>
      <c r="I72" s="420">
        <f>G72-H72</f>
        <v>624</v>
      </c>
      <c r="J72" s="420">
        <f>$F72*I72</f>
        <v>62400</v>
      </c>
      <c r="K72" s="421">
        <f>J72/1000000</f>
        <v>0.0624</v>
      </c>
      <c r="L72" s="419">
        <v>64382</v>
      </c>
      <c r="M72" s="420">
        <v>64275</v>
      </c>
      <c r="N72" s="420">
        <f>L72-M72</f>
        <v>107</v>
      </c>
      <c r="O72" s="420">
        <f>$F72*N72</f>
        <v>10700</v>
      </c>
      <c r="P72" s="421">
        <f>O72/1000000</f>
        <v>0.0107</v>
      </c>
      <c r="Q72" s="176"/>
    </row>
    <row r="73" spans="1:17" ht="15.75" customHeight="1">
      <c r="A73" s="339">
        <v>43</v>
      </c>
      <c r="B73" s="435" t="s">
        <v>57</v>
      </c>
      <c r="C73" s="414">
        <v>4902520</v>
      </c>
      <c r="D73" s="442" t="s">
        <v>12</v>
      </c>
      <c r="E73" s="404" t="s">
        <v>350</v>
      </c>
      <c r="F73" s="414">
        <v>100</v>
      </c>
      <c r="G73" s="419">
        <v>19412</v>
      </c>
      <c r="H73" s="420">
        <v>19154</v>
      </c>
      <c r="I73" s="420">
        <f>G73-H73</f>
        <v>258</v>
      </c>
      <c r="J73" s="420">
        <f>$F73*I73</f>
        <v>25800</v>
      </c>
      <c r="K73" s="421">
        <f>J73/1000000</f>
        <v>0.0258</v>
      </c>
      <c r="L73" s="419">
        <v>66371</v>
      </c>
      <c r="M73" s="420">
        <v>65995</v>
      </c>
      <c r="N73" s="420">
        <f>L73-M73</f>
        <v>376</v>
      </c>
      <c r="O73" s="420">
        <f>$F73*N73</f>
        <v>37600</v>
      </c>
      <c r="P73" s="421">
        <f>O73/1000000</f>
        <v>0.0376</v>
      </c>
      <c r="Q73" s="176"/>
    </row>
    <row r="74" spans="1:17" ht="15.75" customHeight="1">
      <c r="A74" s="339"/>
      <c r="B74" s="368" t="s">
        <v>58</v>
      </c>
      <c r="C74" s="414"/>
      <c r="D74" s="441"/>
      <c r="E74" s="441"/>
      <c r="F74" s="414"/>
      <c r="G74" s="419"/>
      <c r="H74" s="420"/>
      <c r="I74" s="420"/>
      <c r="J74" s="420"/>
      <c r="K74" s="421"/>
      <c r="L74" s="419"/>
      <c r="M74" s="420"/>
      <c r="N74" s="420"/>
      <c r="O74" s="420"/>
      <c r="P74" s="421"/>
      <c r="Q74" s="176"/>
    </row>
    <row r="75" spans="1:17" s="682" customFormat="1" ht="15.75" customHeight="1">
      <c r="A75" s="339">
        <v>44</v>
      </c>
      <c r="B75" s="435" t="s">
        <v>59</v>
      </c>
      <c r="C75" s="414">
        <v>4902554</v>
      </c>
      <c r="D75" s="442" t="s">
        <v>12</v>
      </c>
      <c r="E75" s="404" t="s">
        <v>350</v>
      </c>
      <c r="F75" s="414">
        <v>100</v>
      </c>
      <c r="G75" s="422">
        <v>8121</v>
      </c>
      <c r="H75" s="423">
        <v>7958</v>
      </c>
      <c r="I75" s="423">
        <f>G75-H75</f>
        <v>163</v>
      </c>
      <c r="J75" s="423">
        <f>$F75*I75</f>
        <v>16300</v>
      </c>
      <c r="K75" s="428">
        <f>J75/1000000</f>
        <v>0.0163</v>
      </c>
      <c r="L75" s="422">
        <v>6246</v>
      </c>
      <c r="M75" s="423">
        <v>6062</v>
      </c>
      <c r="N75" s="423">
        <f>L75-M75</f>
        <v>184</v>
      </c>
      <c r="O75" s="423">
        <f>$F75*N75</f>
        <v>18400</v>
      </c>
      <c r="P75" s="428">
        <f>O75/1000000</f>
        <v>0.0184</v>
      </c>
      <c r="Q75" s="691"/>
    </row>
    <row r="76" spans="1:17" s="682" customFormat="1" ht="15.75" customHeight="1">
      <c r="A76" s="339">
        <v>45</v>
      </c>
      <c r="B76" s="435" t="s">
        <v>60</v>
      </c>
      <c r="C76" s="414">
        <v>4902522</v>
      </c>
      <c r="D76" s="442" t="s">
        <v>12</v>
      </c>
      <c r="E76" s="404" t="s">
        <v>350</v>
      </c>
      <c r="F76" s="414">
        <v>100</v>
      </c>
      <c r="G76" s="422">
        <v>840</v>
      </c>
      <c r="H76" s="423">
        <v>840</v>
      </c>
      <c r="I76" s="423">
        <f aca="true" t="shared" si="6" ref="I76:I81">G76-H76</f>
        <v>0</v>
      </c>
      <c r="J76" s="423">
        <f aca="true" t="shared" si="7" ref="J76:J81">$F76*I76</f>
        <v>0</v>
      </c>
      <c r="K76" s="428">
        <f aca="true" t="shared" si="8" ref="K76:K81">J76/1000000</f>
        <v>0</v>
      </c>
      <c r="L76" s="422">
        <v>185</v>
      </c>
      <c r="M76" s="423">
        <v>185</v>
      </c>
      <c r="N76" s="423">
        <f aca="true" t="shared" si="9" ref="N76:N81">L76-M76</f>
        <v>0</v>
      </c>
      <c r="O76" s="423">
        <f aca="true" t="shared" si="10" ref="O76:O81">$F76*N76</f>
        <v>0</v>
      </c>
      <c r="P76" s="428">
        <f aca="true" t="shared" si="11" ref="P76:P81">O76/1000000</f>
        <v>0</v>
      </c>
      <c r="Q76" s="691"/>
    </row>
    <row r="77" spans="1:17" s="682" customFormat="1" ht="15.75" customHeight="1">
      <c r="A77" s="339">
        <v>46</v>
      </c>
      <c r="B77" s="435" t="s">
        <v>61</v>
      </c>
      <c r="C77" s="414">
        <v>4902523</v>
      </c>
      <c r="D77" s="442" t="s">
        <v>12</v>
      </c>
      <c r="E77" s="404" t="s">
        <v>350</v>
      </c>
      <c r="F77" s="414">
        <v>100</v>
      </c>
      <c r="G77" s="422">
        <v>999815</v>
      </c>
      <c r="H77" s="423">
        <v>999815</v>
      </c>
      <c r="I77" s="423">
        <f t="shared" si="6"/>
        <v>0</v>
      </c>
      <c r="J77" s="423">
        <f t="shared" si="7"/>
        <v>0</v>
      </c>
      <c r="K77" s="428">
        <f t="shared" si="8"/>
        <v>0</v>
      </c>
      <c r="L77" s="422">
        <v>999943</v>
      </c>
      <c r="M77" s="423">
        <v>999943</v>
      </c>
      <c r="N77" s="423">
        <f t="shared" si="9"/>
        <v>0</v>
      </c>
      <c r="O77" s="423">
        <f t="shared" si="10"/>
        <v>0</v>
      </c>
      <c r="P77" s="428">
        <f t="shared" si="11"/>
        <v>0</v>
      </c>
      <c r="Q77" s="691"/>
    </row>
    <row r="78" spans="1:17" s="682" customFormat="1" ht="15.75" customHeight="1">
      <c r="A78" s="339">
        <v>47</v>
      </c>
      <c r="B78" s="435" t="s">
        <v>62</v>
      </c>
      <c r="C78" s="414">
        <v>4902547</v>
      </c>
      <c r="D78" s="442" t="s">
        <v>12</v>
      </c>
      <c r="E78" s="404" t="s">
        <v>350</v>
      </c>
      <c r="F78" s="414">
        <v>100</v>
      </c>
      <c r="G78" s="422">
        <v>5885</v>
      </c>
      <c r="H78" s="423">
        <v>5885</v>
      </c>
      <c r="I78" s="423">
        <f>G78-H78</f>
        <v>0</v>
      </c>
      <c r="J78" s="423">
        <f>$F78*I78</f>
        <v>0</v>
      </c>
      <c r="K78" s="428">
        <f>J78/1000000</f>
        <v>0</v>
      </c>
      <c r="L78" s="422">
        <v>8891</v>
      </c>
      <c r="M78" s="423">
        <v>8891</v>
      </c>
      <c r="N78" s="423">
        <f>L78-M78</f>
        <v>0</v>
      </c>
      <c r="O78" s="423">
        <f>$F78*N78</f>
        <v>0</v>
      </c>
      <c r="P78" s="428">
        <f>O78/1000000</f>
        <v>0</v>
      </c>
      <c r="Q78" s="691"/>
    </row>
    <row r="79" spans="1:17" s="682" customFormat="1" ht="15.75" customHeight="1">
      <c r="A79" s="339">
        <v>48</v>
      </c>
      <c r="B79" s="435" t="s">
        <v>63</v>
      </c>
      <c r="C79" s="414">
        <v>4902605</v>
      </c>
      <c r="D79" s="442" t="s">
        <v>12</v>
      </c>
      <c r="E79" s="404" t="s">
        <v>350</v>
      </c>
      <c r="F79" s="692">
        <v>1333.33</v>
      </c>
      <c r="G79" s="422">
        <v>0</v>
      </c>
      <c r="H79" s="423">
        <v>0</v>
      </c>
      <c r="I79" s="423">
        <f t="shared" si="6"/>
        <v>0</v>
      </c>
      <c r="J79" s="423">
        <f t="shared" si="7"/>
        <v>0</v>
      </c>
      <c r="K79" s="428">
        <f t="shared" si="8"/>
        <v>0</v>
      </c>
      <c r="L79" s="422">
        <v>0</v>
      </c>
      <c r="M79" s="423">
        <v>0</v>
      </c>
      <c r="N79" s="423">
        <f t="shared" si="9"/>
        <v>0</v>
      </c>
      <c r="O79" s="423">
        <f t="shared" si="10"/>
        <v>0</v>
      </c>
      <c r="P79" s="428">
        <f t="shared" si="11"/>
        <v>0</v>
      </c>
      <c r="Q79" s="693"/>
    </row>
    <row r="80" spans="1:17" ht="15.75" customHeight="1">
      <c r="A80" s="339">
        <v>49</v>
      </c>
      <c r="B80" s="435" t="s">
        <v>64</v>
      </c>
      <c r="C80" s="414">
        <v>4902526</v>
      </c>
      <c r="D80" s="442" t="s">
        <v>12</v>
      </c>
      <c r="E80" s="404" t="s">
        <v>350</v>
      </c>
      <c r="F80" s="414">
        <v>100</v>
      </c>
      <c r="G80" s="419">
        <v>17102</v>
      </c>
      <c r="H80" s="420">
        <v>17175</v>
      </c>
      <c r="I80" s="420">
        <f t="shared" si="6"/>
        <v>-73</v>
      </c>
      <c r="J80" s="420">
        <f t="shared" si="7"/>
        <v>-7300</v>
      </c>
      <c r="K80" s="421">
        <f t="shared" si="8"/>
        <v>-0.0073</v>
      </c>
      <c r="L80" s="419">
        <v>21190</v>
      </c>
      <c r="M80" s="420">
        <v>20957</v>
      </c>
      <c r="N80" s="420">
        <f t="shared" si="9"/>
        <v>233</v>
      </c>
      <c r="O80" s="420">
        <f t="shared" si="10"/>
        <v>23300</v>
      </c>
      <c r="P80" s="421">
        <f t="shared" si="11"/>
        <v>0.0233</v>
      </c>
      <c r="Q80" s="176"/>
    </row>
    <row r="81" spans="1:17" s="682" customFormat="1" ht="15.75" customHeight="1">
      <c r="A81" s="339">
        <v>50</v>
      </c>
      <c r="B81" s="435" t="s">
        <v>65</v>
      </c>
      <c r="C81" s="414">
        <v>4902529</v>
      </c>
      <c r="D81" s="442" t="s">
        <v>12</v>
      </c>
      <c r="E81" s="404" t="s">
        <v>350</v>
      </c>
      <c r="F81" s="692">
        <v>44.44</v>
      </c>
      <c r="G81" s="422">
        <v>994757</v>
      </c>
      <c r="H81" s="423">
        <v>995070</v>
      </c>
      <c r="I81" s="423">
        <f t="shared" si="6"/>
        <v>-313</v>
      </c>
      <c r="J81" s="423">
        <f t="shared" si="7"/>
        <v>-13909.72</v>
      </c>
      <c r="K81" s="428">
        <f t="shared" si="8"/>
        <v>-0.013909719999999999</v>
      </c>
      <c r="L81" s="422">
        <v>776</v>
      </c>
      <c r="M81" s="423">
        <v>747</v>
      </c>
      <c r="N81" s="423">
        <f t="shared" si="9"/>
        <v>29</v>
      </c>
      <c r="O81" s="423">
        <f t="shared" si="10"/>
        <v>1288.76</v>
      </c>
      <c r="P81" s="428">
        <f t="shared" si="11"/>
        <v>0.00128876</v>
      </c>
      <c r="Q81" s="693"/>
    </row>
    <row r="82" spans="1:17" ht="15.75" customHeight="1">
      <c r="A82" s="339"/>
      <c r="B82" s="368" t="s">
        <v>66</v>
      </c>
      <c r="C82" s="414"/>
      <c r="D82" s="441"/>
      <c r="E82" s="441"/>
      <c r="F82" s="414"/>
      <c r="G82" s="419"/>
      <c r="H82" s="420"/>
      <c r="I82" s="420"/>
      <c r="J82" s="420"/>
      <c r="K82" s="421"/>
      <c r="L82" s="419"/>
      <c r="M82" s="420"/>
      <c r="N82" s="420"/>
      <c r="O82" s="420"/>
      <c r="P82" s="421"/>
      <c r="Q82" s="176"/>
    </row>
    <row r="83" spans="1:17" ht="15.75" customHeight="1">
      <c r="A83" s="339">
        <v>51</v>
      </c>
      <c r="B83" s="435" t="s">
        <v>67</v>
      </c>
      <c r="C83" s="414">
        <v>4865091</v>
      </c>
      <c r="D83" s="442" t="s">
        <v>12</v>
      </c>
      <c r="E83" s="404" t="s">
        <v>350</v>
      </c>
      <c r="F83" s="414">
        <v>500</v>
      </c>
      <c r="G83" s="419">
        <v>5473</v>
      </c>
      <c r="H83" s="420">
        <v>5473</v>
      </c>
      <c r="I83" s="420">
        <f>G83-H83</f>
        <v>0</v>
      </c>
      <c r="J83" s="420">
        <f>$F83*I83</f>
        <v>0</v>
      </c>
      <c r="K83" s="421">
        <f>J83/1000000</f>
        <v>0</v>
      </c>
      <c r="L83" s="419">
        <v>32954</v>
      </c>
      <c r="M83" s="420">
        <v>32762</v>
      </c>
      <c r="N83" s="420">
        <f>L83-M83</f>
        <v>192</v>
      </c>
      <c r="O83" s="420">
        <f>$F83*N83</f>
        <v>96000</v>
      </c>
      <c r="P83" s="421">
        <f>O83/1000000</f>
        <v>0.096</v>
      </c>
      <c r="Q83" s="542"/>
    </row>
    <row r="84" spans="1:17" s="682" customFormat="1" ht="15.75" customHeight="1">
      <c r="A84" s="339">
        <v>52</v>
      </c>
      <c r="B84" s="435" t="s">
        <v>68</v>
      </c>
      <c r="C84" s="414">
        <v>4902579</v>
      </c>
      <c r="D84" s="442" t="s">
        <v>12</v>
      </c>
      <c r="E84" s="404" t="s">
        <v>350</v>
      </c>
      <c r="F84" s="414">
        <v>500</v>
      </c>
      <c r="G84" s="422">
        <v>999996</v>
      </c>
      <c r="H84" s="423">
        <v>1000000</v>
      </c>
      <c r="I84" s="423">
        <f>G84-H84</f>
        <v>-4</v>
      </c>
      <c r="J84" s="423">
        <f>$F84*I84</f>
        <v>-2000</v>
      </c>
      <c r="K84" s="428">
        <f>J84/1000000</f>
        <v>-0.002</v>
      </c>
      <c r="L84" s="422">
        <v>225</v>
      </c>
      <c r="M84" s="423">
        <v>182</v>
      </c>
      <c r="N84" s="423">
        <f>L84-M84</f>
        <v>43</v>
      </c>
      <c r="O84" s="423">
        <f>$F84*N84</f>
        <v>21500</v>
      </c>
      <c r="P84" s="428">
        <f>O84/1000000</f>
        <v>0.0215</v>
      </c>
      <c r="Q84" s="691"/>
    </row>
    <row r="85" spans="1:17" ht="15.75" customHeight="1">
      <c r="A85" s="339">
        <v>53</v>
      </c>
      <c r="B85" s="435" t="s">
        <v>69</v>
      </c>
      <c r="C85" s="414">
        <v>4902531</v>
      </c>
      <c r="D85" s="442" t="s">
        <v>12</v>
      </c>
      <c r="E85" s="404" t="s">
        <v>350</v>
      </c>
      <c r="F85" s="414">
        <v>500</v>
      </c>
      <c r="G85" s="419">
        <v>6831</v>
      </c>
      <c r="H85" s="420">
        <v>6759</v>
      </c>
      <c r="I85" s="420">
        <f>G85-H85</f>
        <v>72</v>
      </c>
      <c r="J85" s="420">
        <f>$F85*I85</f>
        <v>36000</v>
      </c>
      <c r="K85" s="421">
        <f>J85/1000000</f>
        <v>0.036</v>
      </c>
      <c r="L85" s="419">
        <v>14987</v>
      </c>
      <c r="M85" s="420">
        <v>14986</v>
      </c>
      <c r="N85" s="420">
        <f>L85-M85</f>
        <v>1</v>
      </c>
      <c r="O85" s="420">
        <f>$F85*N85</f>
        <v>500</v>
      </c>
      <c r="P85" s="421">
        <f>O85/1000000</f>
        <v>0.0005</v>
      </c>
      <c r="Q85" s="176"/>
    </row>
    <row r="86" spans="1:17" s="682" customFormat="1" ht="15.75" customHeight="1">
      <c r="A86" s="339">
        <v>54</v>
      </c>
      <c r="B86" s="435" t="s">
        <v>70</v>
      </c>
      <c r="C86" s="414">
        <v>4865072</v>
      </c>
      <c r="D86" s="442" t="s">
        <v>12</v>
      </c>
      <c r="E86" s="404" t="s">
        <v>350</v>
      </c>
      <c r="F86" s="692">
        <v>666.6666666666666</v>
      </c>
      <c r="G86" s="422">
        <v>2152</v>
      </c>
      <c r="H86" s="423">
        <v>2049</v>
      </c>
      <c r="I86" s="423">
        <f>G86-H86</f>
        <v>103</v>
      </c>
      <c r="J86" s="423">
        <f>$F86*I86</f>
        <v>68666.66666666666</v>
      </c>
      <c r="K86" s="428">
        <f>J86/1000000</f>
        <v>0.06866666666666665</v>
      </c>
      <c r="L86" s="422">
        <v>1082</v>
      </c>
      <c r="M86" s="423">
        <v>1079</v>
      </c>
      <c r="N86" s="423">
        <f>L86-M86</f>
        <v>3</v>
      </c>
      <c r="O86" s="423">
        <f>$F86*N86</f>
        <v>2000</v>
      </c>
      <c r="P86" s="428">
        <f>O86/1000000</f>
        <v>0.002</v>
      </c>
      <c r="Q86" s="691"/>
    </row>
    <row r="87" spans="1:17" ht="15.75" customHeight="1">
      <c r="A87" s="339"/>
      <c r="B87" s="368" t="s">
        <v>72</v>
      </c>
      <c r="C87" s="414"/>
      <c r="D87" s="441"/>
      <c r="E87" s="441"/>
      <c r="F87" s="414"/>
      <c r="G87" s="419"/>
      <c r="H87" s="420"/>
      <c r="I87" s="420"/>
      <c r="J87" s="420"/>
      <c r="K87" s="421"/>
      <c r="L87" s="419"/>
      <c r="M87" s="420"/>
      <c r="N87" s="420"/>
      <c r="O87" s="420"/>
      <c r="P87" s="421"/>
      <c r="Q87" s="176"/>
    </row>
    <row r="88" spans="1:17" s="682" customFormat="1" ht="15.75" customHeight="1">
      <c r="A88" s="339">
        <v>55</v>
      </c>
      <c r="B88" s="435" t="s">
        <v>65</v>
      </c>
      <c r="C88" s="414">
        <v>4902568</v>
      </c>
      <c r="D88" s="442" t="s">
        <v>12</v>
      </c>
      <c r="E88" s="404" t="s">
        <v>350</v>
      </c>
      <c r="F88" s="414">
        <v>100</v>
      </c>
      <c r="G88" s="422">
        <v>998464</v>
      </c>
      <c r="H88" s="423">
        <v>998465</v>
      </c>
      <c r="I88" s="423">
        <f aca="true" t="shared" si="12" ref="I88:I93">G88-H88</f>
        <v>-1</v>
      </c>
      <c r="J88" s="423">
        <f aca="true" t="shared" si="13" ref="J88:J93">$F88*I88</f>
        <v>-100</v>
      </c>
      <c r="K88" s="428">
        <f aca="true" t="shared" si="14" ref="K88:K93">J88/1000000</f>
        <v>-0.0001</v>
      </c>
      <c r="L88" s="422">
        <v>29</v>
      </c>
      <c r="M88" s="423">
        <v>28</v>
      </c>
      <c r="N88" s="423">
        <f aca="true" t="shared" si="15" ref="N88:N93">L88-M88</f>
        <v>1</v>
      </c>
      <c r="O88" s="423">
        <f aca="true" t="shared" si="16" ref="O88:O93">$F88*N88</f>
        <v>100</v>
      </c>
      <c r="P88" s="428">
        <f aca="true" t="shared" si="17" ref="P88:P93">O88/1000000</f>
        <v>0.0001</v>
      </c>
      <c r="Q88" s="717"/>
    </row>
    <row r="89" spans="1:17" s="682" customFormat="1" ht="15.75" customHeight="1">
      <c r="A89" s="339">
        <v>56</v>
      </c>
      <c r="B89" s="435" t="s">
        <v>73</v>
      </c>
      <c r="C89" s="414">
        <v>4902549</v>
      </c>
      <c r="D89" s="442" t="s">
        <v>12</v>
      </c>
      <c r="E89" s="404" t="s">
        <v>350</v>
      </c>
      <c r="F89" s="414">
        <v>100</v>
      </c>
      <c r="G89" s="422">
        <v>999910</v>
      </c>
      <c r="H89" s="423">
        <v>999925</v>
      </c>
      <c r="I89" s="423">
        <f t="shared" si="12"/>
        <v>-15</v>
      </c>
      <c r="J89" s="423">
        <f t="shared" si="13"/>
        <v>-1500</v>
      </c>
      <c r="K89" s="428">
        <f t="shared" si="14"/>
        <v>-0.0015</v>
      </c>
      <c r="L89" s="422">
        <v>999987</v>
      </c>
      <c r="M89" s="423">
        <v>999987</v>
      </c>
      <c r="N89" s="423">
        <f t="shared" si="15"/>
        <v>0</v>
      </c>
      <c r="O89" s="423">
        <f t="shared" si="16"/>
        <v>0</v>
      </c>
      <c r="P89" s="428">
        <f t="shared" si="17"/>
        <v>0</v>
      </c>
      <c r="Q89" s="717"/>
    </row>
    <row r="90" spans="1:17" ht="15.75" customHeight="1">
      <c r="A90" s="339">
        <v>57</v>
      </c>
      <c r="B90" s="435" t="s">
        <v>86</v>
      </c>
      <c r="C90" s="414">
        <v>4902537</v>
      </c>
      <c r="D90" s="442" t="s">
        <v>12</v>
      </c>
      <c r="E90" s="404" t="s">
        <v>350</v>
      </c>
      <c r="F90" s="414">
        <v>100</v>
      </c>
      <c r="G90" s="419">
        <v>24672</v>
      </c>
      <c r="H90" s="420">
        <v>24156</v>
      </c>
      <c r="I90" s="420">
        <f t="shared" si="12"/>
        <v>516</v>
      </c>
      <c r="J90" s="420">
        <f t="shared" si="13"/>
        <v>51600</v>
      </c>
      <c r="K90" s="421">
        <f t="shared" si="14"/>
        <v>0.0516</v>
      </c>
      <c r="L90" s="419">
        <v>57144</v>
      </c>
      <c r="M90" s="420">
        <v>57144</v>
      </c>
      <c r="N90" s="420">
        <f t="shared" si="15"/>
        <v>0</v>
      </c>
      <c r="O90" s="420">
        <f t="shared" si="16"/>
        <v>0</v>
      </c>
      <c r="P90" s="421">
        <f t="shared" si="17"/>
        <v>0</v>
      </c>
      <c r="Q90" s="176"/>
    </row>
    <row r="91" spans="1:17" s="682" customFormat="1" ht="15.75" customHeight="1">
      <c r="A91" s="339">
        <v>58</v>
      </c>
      <c r="B91" s="435" t="s">
        <v>74</v>
      </c>
      <c r="C91" s="414">
        <v>4902578</v>
      </c>
      <c r="D91" s="442" t="s">
        <v>12</v>
      </c>
      <c r="E91" s="404" t="s">
        <v>350</v>
      </c>
      <c r="F91" s="414">
        <v>100</v>
      </c>
      <c r="G91" s="422">
        <v>0</v>
      </c>
      <c r="H91" s="423">
        <v>0</v>
      </c>
      <c r="I91" s="423">
        <f t="shared" si="12"/>
        <v>0</v>
      </c>
      <c r="J91" s="423">
        <f t="shared" si="13"/>
        <v>0</v>
      </c>
      <c r="K91" s="428">
        <f t="shared" si="14"/>
        <v>0</v>
      </c>
      <c r="L91" s="422">
        <v>0</v>
      </c>
      <c r="M91" s="423">
        <v>0</v>
      </c>
      <c r="N91" s="423">
        <f t="shared" si="15"/>
        <v>0</v>
      </c>
      <c r="O91" s="423">
        <f t="shared" si="16"/>
        <v>0</v>
      </c>
      <c r="P91" s="428">
        <f t="shared" si="17"/>
        <v>0</v>
      </c>
      <c r="Q91" s="705"/>
    </row>
    <row r="92" spans="1:17" s="682" customFormat="1" ht="15.75" customHeight="1">
      <c r="A92" s="339">
        <v>59</v>
      </c>
      <c r="B92" s="435" t="s">
        <v>75</v>
      </c>
      <c r="C92" s="414">
        <v>4902538</v>
      </c>
      <c r="D92" s="442" t="s">
        <v>12</v>
      </c>
      <c r="E92" s="404" t="s">
        <v>350</v>
      </c>
      <c r="F92" s="414">
        <v>100</v>
      </c>
      <c r="G92" s="422">
        <v>999933</v>
      </c>
      <c r="H92" s="423">
        <v>999954</v>
      </c>
      <c r="I92" s="423">
        <f t="shared" si="12"/>
        <v>-21</v>
      </c>
      <c r="J92" s="423">
        <f t="shared" si="13"/>
        <v>-2100</v>
      </c>
      <c r="K92" s="428">
        <f t="shared" si="14"/>
        <v>-0.0021</v>
      </c>
      <c r="L92" s="422">
        <v>999996</v>
      </c>
      <c r="M92" s="423">
        <v>999996</v>
      </c>
      <c r="N92" s="423">
        <f t="shared" si="15"/>
        <v>0</v>
      </c>
      <c r="O92" s="423">
        <f t="shared" si="16"/>
        <v>0</v>
      </c>
      <c r="P92" s="428">
        <f t="shared" si="17"/>
        <v>0</v>
      </c>
      <c r="Q92" s="691"/>
    </row>
    <row r="93" spans="1:17" s="682" customFormat="1" ht="15.75" customHeight="1">
      <c r="A93" s="340">
        <v>60</v>
      </c>
      <c r="B93" s="435" t="s">
        <v>61</v>
      </c>
      <c r="C93" s="414">
        <v>4902527</v>
      </c>
      <c r="D93" s="442" t="s">
        <v>12</v>
      </c>
      <c r="E93" s="404" t="s">
        <v>350</v>
      </c>
      <c r="F93" s="414">
        <v>100</v>
      </c>
      <c r="G93" s="422">
        <v>0</v>
      </c>
      <c r="H93" s="423">
        <v>0</v>
      </c>
      <c r="I93" s="423">
        <f t="shared" si="12"/>
        <v>0</v>
      </c>
      <c r="J93" s="423">
        <f t="shared" si="13"/>
        <v>0</v>
      </c>
      <c r="K93" s="428">
        <f t="shared" si="14"/>
        <v>0</v>
      </c>
      <c r="L93" s="422">
        <v>0</v>
      </c>
      <c r="M93" s="423">
        <v>0</v>
      </c>
      <c r="N93" s="423">
        <f t="shared" si="15"/>
        <v>0</v>
      </c>
      <c r="O93" s="423">
        <f t="shared" si="16"/>
        <v>0</v>
      </c>
      <c r="P93" s="428">
        <f t="shared" si="17"/>
        <v>0</v>
      </c>
      <c r="Q93" s="691"/>
    </row>
    <row r="94" spans="1:17" ht="15.75" customHeight="1">
      <c r="A94" s="339"/>
      <c r="B94" s="368" t="s">
        <v>76</v>
      </c>
      <c r="C94" s="414"/>
      <c r="D94" s="441"/>
      <c r="E94" s="441"/>
      <c r="F94" s="414"/>
      <c r="G94" s="419"/>
      <c r="H94" s="420"/>
      <c r="I94" s="420"/>
      <c r="J94" s="420"/>
      <c r="K94" s="421"/>
      <c r="L94" s="419"/>
      <c r="M94" s="420"/>
      <c r="N94" s="420"/>
      <c r="O94" s="420"/>
      <c r="P94" s="421"/>
      <c r="Q94" s="176"/>
    </row>
    <row r="95" spans="1:17" s="682" customFormat="1" ht="15.75" customHeight="1">
      <c r="A95" s="339">
        <v>61</v>
      </c>
      <c r="B95" s="435" t="s">
        <v>77</v>
      </c>
      <c r="C95" s="414">
        <v>4902551</v>
      </c>
      <c r="D95" s="442" t="s">
        <v>12</v>
      </c>
      <c r="E95" s="404" t="s">
        <v>350</v>
      </c>
      <c r="F95" s="414">
        <v>100</v>
      </c>
      <c r="G95" s="422">
        <v>179980</v>
      </c>
      <c r="H95" s="423">
        <v>179980</v>
      </c>
      <c r="I95" s="423">
        <f>G95-H95</f>
        <v>0</v>
      </c>
      <c r="J95" s="423">
        <f>$F95*I95</f>
        <v>0</v>
      </c>
      <c r="K95" s="428">
        <f>J95/1000000</f>
        <v>0</v>
      </c>
      <c r="L95" s="422">
        <v>55257</v>
      </c>
      <c r="M95" s="423">
        <v>55257</v>
      </c>
      <c r="N95" s="423">
        <f>L95-M95</f>
        <v>0</v>
      </c>
      <c r="O95" s="423">
        <f>$F95*N95</f>
        <v>0</v>
      </c>
      <c r="P95" s="428">
        <f>O95/1000000</f>
        <v>0</v>
      </c>
      <c r="Q95" s="717"/>
    </row>
    <row r="96" spans="1:17" s="682" customFormat="1" ht="15.75" customHeight="1">
      <c r="A96" s="339"/>
      <c r="B96" s="435"/>
      <c r="C96" s="414"/>
      <c r="D96" s="442"/>
      <c r="E96" s="404"/>
      <c r="F96" s="414"/>
      <c r="G96" s="422"/>
      <c r="H96" s="423"/>
      <c r="I96" s="423"/>
      <c r="J96" s="423"/>
      <c r="K96" s="428">
        <v>0.0533</v>
      </c>
      <c r="L96" s="422"/>
      <c r="M96" s="423"/>
      <c r="N96" s="423"/>
      <c r="O96" s="423"/>
      <c r="P96" s="428">
        <v>0.0013</v>
      </c>
      <c r="Q96" s="717" t="s">
        <v>441</v>
      </c>
    </row>
    <row r="97" spans="1:17" s="682" customFormat="1" ht="15.75" customHeight="1">
      <c r="A97" s="339"/>
      <c r="B97" s="435"/>
      <c r="C97" s="414">
        <v>4902540</v>
      </c>
      <c r="D97" s="442" t="s">
        <v>12</v>
      </c>
      <c r="E97" s="404" t="s">
        <v>350</v>
      </c>
      <c r="F97" s="414">
        <v>100</v>
      </c>
      <c r="G97" s="422">
        <v>698</v>
      </c>
      <c r="H97" s="423">
        <v>0</v>
      </c>
      <c r="I97" s="423">
        <f>G97-H97</f>
        <v>698</v>
      </c>
      <c r="J97" s="423">
        <f>$F97*I97</f>
        <v>69800</v>
      </c>
      <c r="K97" s="428">
        <f>J97/1000000</f>
        <v>0.0698</v>
      </c>
      <c r="L97" s="422">
        <v>17</v>
      </c>
      <c r="M97" s="423">
        <v>0</v>
      </c>
      <c r="N97" s="423">
        <f>L97-M97</f>
        <v>17</v>
      </c>
      <c r="O97" s="423">
        <f>$F97*N97</f>
        <v>1700</v>
      </c>
      <c r="P97" s="428">
        <f>O97/1000000</f>
        <v>0.0017</v>
      </c>
      <c r="Q97" s="717" t="s">
        <v>447</v>
      </c>
    </row>
    <row r="98" spans="1:17" ht="15.75" customHeight="1">
      <c r="A98" s="339">
        <v>62</v>
      </c>
      <c r="B98" s="435" t="s">
        <v>78</v>
      </c>
      <c r="C98" s="414">
        <v>4902542</v>
      </c>
      <c r="D98" s="442" t="s">
        <v>12</v>
      </c>
      <c r="E98" s="404" t="s">
        <v>350</v>
      </c>
      <c r="F98" s="414">
        <v>100</v>
      </c>
      <c r="G98" s="419">
        <v>23649</v>
      </c>
      <c r="H98" s="420">
        <v>22625</v>
      </c>
      <c r="I98" s="420">
        <f>G98-H98</f>
        <v>1024</v>
      </c>
      <c r="J98" s="420">
        <f>$F98*I98</f>
        <v>102400</v>
      </c>
      <c r="K98" s="421">
        <f>J98/1000000</f>
        <v>0.1024</v>
      </c>
      <c r="L98" s="419">
        <v>66438</v>
      </c>
      <c r="M98" s="420">
        <v>66418</v>
      </c>
      <c r="N98" s="420">
        <f>L98-M98</f>
        <v>20</v>
      </c>
      <c r="O98" s="420">
        <f>$F98*N98</f>
        <v>2000</v>
      </c>
      <c r="P98" s="421">
        <f>O98/1000000</f>
        <v>0.002</v>
      </c>
      <c r="Q98" s="176"/>
    </row>
    <row r="99" spans="1:17" s="682" customFormat="1" ht="15.75" customHeight="1">
      <c r="A99" s="702">
        <v>63</v>
      </c>
      <c r="B99" s="435" t="s">
        <v>79</v>
      </c>
      <c r="C99" s="414">
        <v>4902544</v>
      </c>
      <c r="D99" s="442" t="s">
        <v>12</v>
      </c>
      <c r="E99" s="404" t="s">
        <v>350</v>
      </c>
      <c r="F99" s="414">
        <v>100</v>
      </c>
      <c r="G99" s="422">
        <v>11237</v>
      </c>
      <c r="H99" s="423">
        <v>11237</v>
      </c>
      <c r="I99" s="423">
        <f>G99-H99</f>
        <v>0</v>
      </c>
      <c r="J99" s="423">
        <f>$F99*I99</f>
        <v>0</v>
      </c>
      <c r="K99" s="428">
        <f>J99/1000000</f>
        <v>0</v>
      </c>
      <c r="L99" s="422">
        <v>4695</v>
      </c>
      <c r="M99" s="423">
        <v>4695</v>
      </c>
      <c r="N99" s="423">
        <f>L99-M99</f>
        <v>0</v>
      </c>
      <c r="O99" s="423">
        <f>$F99*N99</f>
        <v>0</v>
      </c>
      <c r="P99" s="428">
        <f>O99/1000000</f>
        <v>0</v>
      </c>
      <c r="Q99" s="691"/>
    </row>
    <row r="100" spans="1:17" s="682" customFormat="1" ht="15.75" customHeight="1">
      <c r="A100" s="340"/>
      <c r="B100" s="435"/>
      <c r="C100" s="414"/>
      <c r="D100" s="442"/>
      <c r="E100" s="404"/>
      <c r="F100" s="414"/>
      <c r="G100" s="422"/>
      <c r="H100" s="423"/>
      <c r="I100" s="423"/>
      <c r="J100" s="423"/>
      <c r="K100" s="428">
        <v>0.062</v>
      </c>
      <c r="L100" s="422"/>
      <c r="M100" s="423"/>
      <c r="N100" s="423"/>
      <c r="O100" s="423"/>
      <c r="P100" s="428">
        <v>0.0011</v>
      </c>
      <c r="Q100" s="717" t="s">
        <v>441</v>
      </c>
    </row>
    <row r="101" spans="1:17" s="682" customFormat="1" ht="15.75" customHeight="1">
      <c r="A101" s="340"/>
      <c r="B101" s="435"/>
      <c r="C101" s="414">
        <v>4902536</v>
      </c>
      <c r="D101" s="442" t="s">
        <v>12</v>
      </c>
      <c r="E101" s="404" t="s">
        <v>350</v>
      </c>
      <c r="F101" s="414">
        <v>100</v>
      </c>
      <c r="G101" s="422">
        <v>811</v>
      </c>
      <c r="H101" s="423">
        <v>0</v>
      </c>
      <c r="I101" s="423">
        <f>G101-H101</f>
        <v>811</v>
      </c>
      <c r="J101" s="423">
        <f>$F101*I101</f>
        <v>81100</v>
      </c>
      <c r="K101" s="428">
        <f>J101/1000000</f>
        <v>0.0811</v>
      </c>
      <c r="L101" s="422">
        <v>15</v>
      </c>
      <c r="M101" s="423">
        <v>0</v>
      </c>
      <c r="N101" s="423">
        <f>L101-M101</f>
        <v>15</v>
      </c>
      <c r="O101" s="423">
        <f>$F101*N101</f>
        <v>1500</v>
      </c>
      <c r="P101" s="428">
        <f>O101/1000000</f>
        <v>0.0015</v>
      </c>
      <c r="Q101" s="717" t="s">
        <v>447</v>
      </c>
    </row>
    <row r="102" spans="1:17" ht="15.75" customHeight="1">
      <c r="A102" s="339"/>
      <c r="B102" s="368" t="s">
        <v>34</v>
      </c>
      <c r="C102" s="414"/>
      <c r="D102" s="441"/>
      <c r="E102" s="441"/>
      <c r="F102" s="414"/>
      <c r="G102" s="419"/>
      <c r="H102" s="420"/>
      <c r="I102" s="420"/>
      <c r="J102" s="420"/>
      <c r="K102" s="421"/>
      <c r="L102" s="419"/>
      <c r="M102" s="420"/>
      <c r="N102" s="420"/>
      <c r="O102" s="420"/>
      <c r="P102" s="421"/>
      <c r="Q102" s="176"/>
    </row>
    <row r="103" spans="1:17" ht="15.75" customHeight="1">
      <c r="A103" s="702">
        <v>64</v>
      </c>
      <c r="B103" s="435" t="s">
        <v>71</v>
      </c>
      <c r="C103" s="414">
        <v>4864807</v>
      </c>
      <c r="D103" s="442" t="s">
        <v>12</v>
      </c>
      <c r="E103" s="404" t="s">
        <v>350</v>
      </c>
      <c r="F103" s="414">
        <v>100</v>
      </c>
      <c r="G103" s="419">
        <v>173628</v>
      </c>
      <c r="H103" s="420">
        <v>171724</v>
      </c>
      <c r="I103" s="420">
        <f>G103-H103</f>
        <v>1904</v>
      </c>
      <c r="J103" s="420">
        <f>$F103*I103</f>
        <v>190400</v>
      </c>
      <c r="K103" s="421">
        <f>J103/1000000</f>
        <v>0.1904</v>
      </c>
      <c r="L103" s="419">
        <v>20586</v>
      </c>
      <c r="M103" s="420">
        <v>20535</v>
      </c>
      <c r="N103" s="420">
        <f>L103-M103</f>
        <v>51</v>
      </c>
      <c r="O103" s="420">
        <f>$F103*N103</f>
        <v>5100</v>
      </c>
      <c r="P103" s="421">
        <f>O103/1000000</f>
        <v>0.0051</v>
      </c>
      <c r="Q103" s="176"/>
    </row>
    <row r="104" spans="1:17" ht="15.75" customHeight="1">
      <c r="A104" s="702">
        <v>65</v>
      </c>
      <c r="B104" s="435" t="s">
        <v>245</v>
      </c>
      <c r="C104" s="414">
        <v>4865086</v>
      </c>
      <c r="D104" s="442" t="s">
        <v>12</v>
      </c>
      <c r="E104" s="404" t="s">
        <v>350</v>
      </c>
      <c r="F104" s="414">
        <v>100</v>
      </c>
      <c r="G104" s="419">
        <v>23918</v>
      </c>
      <c r="H104" s="420">
        <v>23895</v>
      </c>
      <c r="I104" s="420">
        <f>G104-H104</f>
        <v>23</v>
      </c>
      <c r="J104" s="420">
        <f>$F104*I104</f>
        <v>2300</v>
      </c>
      <c r="K104" s="421">
        <f>J104/1000000</f>
        <v>0.0023</v>
      </c>
      <c r="L104" s="419">
        <v>47819</v>
      </c>
      <c r="M104" s="420">
        <v>47710</v>
      </c>
      <c r="N104" s="420">
        <f>L104-M104</f>
        <v>109</v>
      </c>
      <c r="O104" s="420">
        <f>$F104*N104</f>
        <v>10900</v>
      </c>
      <c r="P104" s="421">
        <f>O104/1000000</f>
        <v>0.0109</v>
      </c>
      <c r="Q104" s="176"/>
    </row>
    <row r="105" spans="1:17" ht="15.75" customHeight="1">
      <c r="A105" s="703">
        <v>66</v>
      </c>
      <c r="B105" s="435" t="s">
        <v>84</v>
      </c>
      <c r="C105" s="414">
        <v>4902528</v>
      </c>
      <c r="D105" s="442" t="s">
        <v>12</v>
      </c>
      <c r="E105" s="404" t="s">
        <v>350</v>
      </c>
      <c r="F105" s="414">
        <v>-300</v>
      </c>
      <c r="G105" s="419">
        <v>22</v>
      </c>
      <c r="H105" s="420">
        <v>22</v>
      </c>
      <c r="I105" s="420">
        <f>G105-H105</f>
        <v>0</v>
      </c>
      <c r="J105" s="420">
        <f>$F105*I105</f>
        <v>0</v>
      </c>
      <c r="K105" s="421">
        <f>J105/1000000</f>
        <v>0</v>
      </c>
      <c r="L105" s="419">
        <v>426</v>
      </c>
      <c r="M105" s="420">
        <v>418</v>
      </c>
      <c r="N105" s="420">
        <f>L105-M105</f>
        <v>8</v>
      </c>
      <c r="O105" s="420">
        <f>$F105*N105</f>
        <v>-2400</v>
      </c>
      <c r="P105" s="421">
        <f>O105/1000000</f>
        <v>-0.0024</v>
      </c>
      <c r="Q105" s="524"/>
    </row>
    <row r="106" spans="1:17" ht="15.75" customHeight="1">
      <c r="A106" s="702"/>
      <c r="B106" s="432" t="s">
        <v>80</v>
      </c>
      <c r="C106" s="413"/>
      <c r="D106" s="437"/>
      <c r="E106" s="437"/>
      <c r="F106" s="413"/>
      <c r="G106" s="419"/>
      <c r="H106" s="420"/>
      <c r="I106" s="420"/>
      <c r="J106" s="420"/>
      <c r="K106" s="421"/>
      <c r="L106" s="419"/>
      <c r="M106" s="420"/>
      <c r="N106" s="420"/>
      <c r="O106" s="420"/>
      <c r="P106" s="421"/>
      <c r="Q106" s="176"/>
    </row>
    <row r="107" spans="1:17" ht="16.5">
      <c r="A107" s="703">
        <v>67</v>
      </c>
      <c r="B107" s="505" t="s">
        <v>81</v>
      </c>
      <c r="C107" s="413">
        <v>4902577</v>
      </c>
      <c r="D107" s="437" t="s">
        <v>12</v>
      </c>
      <c r="E107" s="404" t="s">
        <v>350</v>
      </c>
      <c r="F107" s="413">
        <v>-400</v>
      </c>
      <c r="G107" s="419">
        <v>995596</v>
      </c>
      <c r="H107" s="420">
        <v>995596</v>
      </c>
      <c r="I107" s="420">
        <f>G107-H107</f>
        <v>0</v>
      </c>
      <c r="J107" s="420">
        <f>$F107*I107</f>
        <v>0</v>
      </c>
      <c r="K107" s="421">
        <f>J107/1000000</f>
        <v>0</v>
      </c>
      <c r="L107" s="419">
        <v>51</v>
      </c>
      <c r="M107" s="420">
        <v>51</v>
      </c>
      <c r="N107" s="420">
        <f>L107-M107</f>
        <v>0</v>
      </c>
      <c r="O107" s="420">
        <f>$F107*N107</f>
        <v>0</v>
      </c>
      <c r="P107" s="421">
        <f>O107/1000000</f>
        <v>0</v>
      </c>
      <c r="Q107" s="669"/>
    </row>
    <row r="108" spans="1:17" s="682" customFormat="1" ht="16.5">
      <c r="A108" s="703">
        <v>68</v>
      </c>
      <c r="B108" s="505" t="s">
        <v>82</v>
      </c>
      <c r="C108" s="413">
        <v>4902525</v>
      </c>
      <c r="D108" s="437" t="s">
        <v>12</v>
      </c>
      <c r="E108" s="404" t="s">
        <v>350</v>
      </c>
      <c r="F108" s="413">
        <v>400</v>
      </c>
      <c r="G108" s="422">
        <v>999933</v>
      </c>
      <c r="H108" s="423">
        <v>999933</v>
      </c>
      <c r="I108" s="423">
        <f>G108-H108</f>
        <v>0</v>
      </c>
      <c r="J108" s="423">
        <f>$F108*I108</f>
        <v>0</v>
      </c>
      <c r="K108" s="428">
        <f>J108/1000000</f>
        <v>0</v>
      </c>
      <c r="L108" s="422">
        <v>2</v>
      </c>
      <c r="M108" s="423">
        <v>2</v>
      </c>
      <c r="N108" s="423">
        <f>L108-M108</f>
        <v>0</v>
      </c>
      <c r="O108" s="423">
        <f>$F108*N108</f>
        <v>0</v>
      </c>
      <c r="P108" s="428">
        <f>O108/1000000</f>
        <v>0</v>
      </c>
      <c r="Q108" s="717"/>
    </row>
    <row r="109" spans="1:17" ht="16.5">
      <c r="A109" s="703"/>
      <c r="B109" s="368" t="s">
        <v>389</v>
      </c>
      <c r="C109" s="413"/>
      <c r="D109" s="437"/>
      <c r="E109" s="404"/>
      <c r="F109" s="413"/>
      <c r="G109" s="419"/>
      <c r="H109" s="420"/>
      <c r="I109" s="420"/>
      <c r="J109" s="420"/>
      <c r="K109" s="421"/>
      <c r="L109" s="419"/>
      <c r="M109" s="420"/>
      <c r="N109" s="420"/>
      <c r="O109" s="420"/>
      <c r="P109" s="421"/>
      <c r="Q109" s="176"/>
    </row>
    <row r="110" spans="1:17" s="682" customFormat="1" ht="18">
      <c r="A110" s="703">
        <v>69</v>
      </c>
      <c r="B110" s="435" t="s">
        <v>395</v>
      </c>
      <c r="C110" s="381">
        <v>5128444</v>
      </c>
      <c r="D110" s="147" t="s">
        <v>12</v>
      </c>
      <c r="E110" s="112" t="s">
        <v>350</v>
      </c>
      <c r="F110" s="550">
        <v>800</v>
      </c>
      <c r="G110" s="422">
        <v>976874</v>
      </c>
      <c r="H110" s="423">
        <v>976866</v>
      </c>
      <c r="I110" s="394">
        <f>G110-H110</f>
        <v>8</v>
      </c>
      <c r="J110" s="394">
        <f>$F110*I110</f>
        <v>6400</v>
      </c>
      <c r="K110" s="394">
        <f>J110/1000000</f>
        <v>0.0064</v>
      </c>
      <c r="L110" s="422">
        <v>254</v>
      </c>
      <c r="M110" s="423">
        <v>254</v>
      </c>
      <c r="N110" s="394">
        <f>L110-M110</f>
        <v>0</v>
      </c>
      <c r="O110" s="394">
        <f>$F110*N110</f>
        <v>0</v>
      </c>
      <c r="P110" s="394">
        <f>O110/1000000</f>
        <v>0</v>
      </c>
      <c r="Q110" s="691"/>
    </row>
    <row r="111" spans="1:17" s="682" customFormat="1" ht="18">
      <c r="A111" s="703">
        <v>70</v>
      </c>
      <c r="B111" s="435" t="s">
        <v>405</v>
      </c>
      <c r="C111" s="381">
        <v>4864950</v>
      </c>
      <c r="D111" s="147" t="s">
        <v>12</v>
      </c>
      <c r="E111" s="112" t="s">
        <v>350</v>
      </c>
      <c r="F111" s="550">
        <v>2000</v>
      </c>
      <c r="G111" s="422">
        <v>853</v>
      </c>
      <c r="H111" s="423">
        <v>529</v>
      </c>
      <c r="I111" s="394">
        <f>G111-H111</f>
        <v>324</v>
      </c>
      <c r="J111" s="394">
        <f>$F111*I111</f>
        <v>648000</v>
      </c>
      <c r="K111" s="394">
        <f>J111/1000000</f>
        <v>0.648</v>
      </c>
      <c r="L111" s="422">
        <v>29</v>
      </c>
      <c r="M111" s="423">
        <v>29</v>
      </c>
      <c r="N111" s="394">
        <f>L111-M111</f>
        <v>0</v>
      </c>
      <c r="O111" s="394">
        <f>$F111*N111</f>
        <v>0</v>
      </c>
      <c r="P111" s="394">
        <f>O111/1000000</f>
        <v>0</v>
      </c>
      <c r="Q111" s="691"/>
    </row>
    <row r="112" spans="1:17" s="682" customFormat="1" ht="18">
      <c r="A112" s="394"/>
      <c r="B112" s="368" t="s">
        <v>419</v>
      </c>
      <c r="C112" s="381"/>
      <c r="D112" s="147"/>
      <c r="E112" s="112"/>
      <c r="F112" s="413"/>
      <c r="G112" s="422"/>
      <c r="H112" s="423"/>
      <c r="I112" s="394"/>
      <c r="J112" s="394"/>
      <c r="K112" s="394"/>
      <c r="L112" s="422"/>
      <c r="M112" s="423"/>
      <c r="N112" s="394"/>
      <c r="O112" s="394"/>
      <c r="P112" s="394"/>
      <c r="Q112" s="422"/>
    </row>
    <row r="113" spans="1:17" s="682" customFormat="1" ht="18">
      <c r="A113" s="703">
        <v>71</v>
      </c>
      <c r="B113" s="435" t="s">
        <v>420</v>
      </c>
      <c r="C113" s="381">
        <v>5269776</v>
      </c>
      <c r="D113" s="147" t="s">
        <v>12</v>
      </c>
      <c r="E113" s="112" t="s">
        <v>350</v>
      </c>
      <c r="F113" s="550">
        <v>1000</v>
      </c>
      <c r="G113" s="422">
        <v>0</v>
      </c>
      <c r="H113" s="423">
        <v>0</v>
      </c>
      <c r="I113" s="394">
        <f>G113-H113</f>
        <v>0</v>
      </c>
      <c r="J113" s="394">
        <f>$F113*I113</f>
        <v>0</v>
      </c>
      <c r="K113" s="394">
        <f>J113/1000000</f>
        <v>0</v>
      </c>
      <c r="L113" s="422">
        <v>0</v>
      </c>
      <c r="M113" s="423">
        <v>0</v>
      </c>
      <c r="N113" s="394">
        <f>L113-M113</f>
        <v>0</v>
      </c>
      <c r="O113" s="394">
        <f>$F113*N113</f>
        <v>0</v>
      </c>
      <c r="P113" s="394">
        <f>O113/1000000</f>
        <v>0</v>
      </c>
      <c r="Q113" s="422"/>
    </row>
    <row r="114" spans="1:17" s="745" customFormat="1" ht="18.75" thickBot="1">
      <c r="A114" s="460">
        <v>72</v>
      </c>
      <c r="B114" s="757" t="s">
        <v>421</v>
      </c>
      <c r="C114" s="384">
        <v>4864811</v>
      </c>
      <c r="D114" s="306" t="s">
        <v>12</v>
      </c>
      <c r="E114" s="307" t="s">
        <v>350</v>
      </c>
      <c r="F114" s="749">
        <v>100</v>
      </c>
      <c r="G114" s="689">
        <v>1410</v>
      </c>
      <c r="H114" s="690">
        <v>682</v>
      </c>
      <c r="I114" s="403">
        <f>G114-H114</f>
        <v>728</v>
      </c>
      <c r="J114" s="403">
        <f>$F114*I114</f>
        <v>72800</v>
      </c>
      <c r="K114" s="403">
        <f>J114/1000000</f>
        <v>0.0728</v>
      </c>
      <c r="L114" s="689">
        <v>162</v>
      </c>
      <c r="M114" s="690">
        <v>151</v>
      </c>
      <c r="N114" s="403">
        <f>L114-M114</f>
        <v>11</v>
      </c>
      <c r="O114" s="403">
        <f>$F114*N114</f>
        <v>1100</v>
      </c>
      <c r="P114" s="403">
        <f>O114/1000000</f>
        <v>0.0011</v>
      </c>
      <c r="Q114" s="752"/>
    </row>
    <row r="115" spans="2:16" ht="13.5" thickTop="1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8">
      <c r="B116" s="179" t="s">
        <v>244</v>
      </c>
      <c r="G116" s="18"/>
      <c r="H116" s="18"/>
      <c r="I116" s="18"/>
      <c r="J116" s="18"/>
      <c r="K116" s="570">
        <f>SUM(K7:K114)</f>
        <v>1.425356946666667</v>
      </c>
      <c r="L116" s="18"/>
      <c r="M116" s="18"/>
      <c r="N116" s="18"/>
      <c r="O116" s="18"/>
      <c r="P116" s="178">
        <f>SUM(P7:P114)</f>
        <v>0.6970137599999998</v>
      </c>
    </row>
    <row r="117" spans="2:16" ht="12.75">
      <c r="B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2.75">
      <c r="B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2.75">
      <c r="B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2.75">
      <c r="B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2.75">
      <c r="B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5.75">
      <c r="A122" s="16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7" ht="24" thickBot="1">
      <c r="A123" s="218" t="s">
        <v>243</v>
      </c>
      <c r="G123" s="19"/>
      <c r="H123" s="19"/>
      <c r="I123" s="95" t="s">
        <v>401</v>
      </c>
      <c r="J123" s="19"/>
      <c r="K123" s="19"/>
      <c r="L123" s="19"/>
      <c r="M123" s="19"/>
      <c r="N123" s="95" t="s">
        <v>402</v>
      </c>
      <c r="O123" s="19"/>
      <c r="P123" s="19"/>
      <c r="Q123" s="211" t="str">
        <f>Q1</f>
        <v>October-2015</v>
      </c>
    </row>
    <row r="124" spans="1:17" ht="39.75" thickBot="1" thickTop="1">
      <c r="A124" s="96" t="s">
        <v>8</v>
      </c>
      <c r="B124" s="35" t="s">
        <v>9</v>
      </c>
      <c r="C124" s="36" t="s">
        <v>1</v>
      </c>
      <c r="D124" s="36" t="s">
        <v>2</v>
      </c>
      <c r="E124" s="36" t="s">
        <v>3</v>
      </c>
      <c r="F124" s="36" t="s">
        <v>10</v>
      </c>
      <c r="G124" s="38" t="str">
        <f>G5</f>
        <v>FINAL READING 01/11/2015</v>
      </c>
      <c r="H124" s="36" t="str">
        <f>H5</f>
        <v>INTIAL READING 01/10/2015</v>
      </c>
      <c r="I124" s="36" t="s">
        <v>4</v>
      </c>
      <c r="J124" s="36" t="s">
        <v>5</v>
      </c>
      <c r="K124" s="37" t="s">
        <v>6</v>
      </c>
      <c r="L124" s="38" t="str">
        <f>G5</f>
        <v>FINAL READING 01/11/2015</v>
      </c>
      <c r="M124" s="36" t="str">
        <f>H5</f>
        <v>INTIAL READING 01/10/2015</v>
      </c>
      <c r="N124" s="36" t="s">
        <v>4</v>
      </c>
      <c r="O124" s="36" t="s">
        <v>5</v>
      </c>
      <c r="P124" s="37" t="s">
        <v>6</v>
      </c>
      <c r="Q124" s="37" t="s">
        <v>313</v>
      </c>
    </row>
    <row r="125" spans="1:16" ht="8.25" customHeight="1" thickBot="1" thickTop="1">
      <c r="A125" s="14"/>
      <c r="B125" s="12"/>
      <c r="C125" s="11"/>
      <c r="D125" s="11"/>
      <c r="E125" s="11"/>
      <c r="F125" s="11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7" ht="15.75" customHeight="1" thickTop="1">
      <c r="A126" s="415"/>
      <c r="B126" s="416" t="s">
        <v>28</v>
      </c>
      <c r="C126" s="401"/>
      <c r="D126" s="389"/>
      <c r="E126" s="389"/>
      <c r="F126" s="389"/>
      <c r="G126" s="99"/>
      <c r="H126" s="26"/>
      <c r="I126" s="26"/>
      <c r="J126" s="26"/>
      <c r="K126" s="27"/>
      <c r="L126" s="99"/>
      <c r="M126" s="26"/>
      <c r="N126" s="26"/>
      <c r="O126" s="26"/>
      <c r="P126" s="27"/>
      <c r="Q126" s="175"/>
    </row>
    <row r="127" spans="1:17" ht="15.75" customHeight="1">
      <c r="A127" s="400">
        <v>1</v>
      </c>
      <c r="B127" s="431" t="s">
        <v>83</v>
      </c>
      <c r="C127" s="413">
        <v>4865092</v>
      </c>
      <c r="D127" s="404" t="s">
        <v>12</v>
      </c>
      <c r="E127" s="404" t="s">
        <v>350</v>
      </c>
      <c r="F127" s="413">
        <v>-100</v>
      </c>
      <c r="G127" s="419">
        <v>21361</v>
      </c>
      <c r="H127" s="420">
        <v>20862</v>
      </c>
      <c r="I127" s="420">
        <f>G127-H127</f>
        <v>499</v>
      </c>
      <c r="J127" s="420">
        <f aca="true" t="shared" si="18" ref="J127:J136">$F127*I127</f>
        <v>-49900</v>
      </c>
      <c r="K127" s="421">
        <f aca="true" t="shared" si="19" ref="K127:K136">J127/1000000</f>
        <v>-0.0499</v>
      </c>
      <c r="L127" s="419">
        <v>21522</v>
      </c>
      <c r="M127" s="420">
        <v>21035</v>
      </c>
      <c r="N127" s="420">
        <f>L127-M127</f>
        <v>487</v>
      </c>
      <c r="O127" s="420">
        <f aca="true" t="shared" si="20" ref="O127:O136">$F127*N127</f>
        <v>-48700</v>
      </c>
      <c r="P127" s="421">
        <f aca="true" t="shared" si="21" ref="P127:P136">O127/1000000</f>
        <v>-0.0487</v>
      </c>
      <c r="Q127" s="176"/>
    </row>
    <row r="128" spans="1:17" ht="16.5">
      <c r="A128" s="400"/>
      <c r="B128" s="432" t="s">
        <v>41</v>
      </c>
      <c r="C128" s="413"/>
      <c r="D128" s="438"/>
      <c r="E128" s="438"/>
      <c r="F128" s="413"/>
      <c r="G128" s="419"/>
      <c r="H128" s="420"/>
      <c r="I128" s="420"/>
      <c r="J128" s="420"/>
      <c r="K128" s="421"/>
      <c r="L128" s="419"/>
      <c r="M128" s="420"/>
      <c r="N128" s="420"/>
      <c r="O128" s="420"/>
      <c r="P128" s="421"/>
      <c r="Q128" s="176"/>
    </row>
    <row r="129" spans="1:17" ht="16.5">
      <c r="A129" s="400">
        <v>2</v>
      </c>
      <c r="B129" s="431" t="s">
        <v>42</v>
      </c>
      <c r="C129" s="413">
        <v>4864955</v>
      </c>
      <c r="D129" s="437" t="s">
        <v>12</v>
      </c>
      <c r="E129" s="404" t="s">
        <v>350</v>
      </c>
      <c r="F129" s="413">
        <v>-1000</v>
      </c>
      <c r="G129" s="419">
        <v>13864</v>
      </c>
      <c r="H129" s="420">
        <v>13793</v>
      </c>
      <c r="I129" s="420">
        <f>G129-H129</f>
        <v>71</v>
      </c>
      <c r="J129" s="420">
        <f t="shared" si="18"/>
        <v>-71000</v>
      </c>
      <c r="K129" s="421">
        <f t="shared" si="19"/>
        <v>-0.071</v>
      </c>
      <c r="L129" s="419">
        <v>7863</v>
      </c>
      <c r="M129" s="420">
        <v>7864</v>
      </c>
      <c r="N129" s="420">
        <f>L129-M129</f>
        <v>-1</v>
      </c>
      <c r="O129" s="420">
        <f t="shared" si="20"/>
        <v>1000</v>
      </c>
      <c r="P129" s="421">
        <f t="shared" si="21"/>
        <v>0.001</v>
      </c>
      <c r="Q129" s="176"/>
    </row>
    <row r="130" spans="1:17" ht="16.5">
      <c r="A130" s="400"/>
      <c r="B130" s="432" t="s">
        <v>18</v>
      </c>
      <c r="C130" s="413"/>
      <c r="D130" s="437"/>
      <c r="E130" s="404"/>
      <c r="F130" s="413"/>
      <c r="G130" s="419"/>
      <c r="H130" s="420"/>
      <c r="I130" s="420"/>
      <c r="J130" s="420"/>
      <c r="K130" s="421"/>
      <c r="L130" s="419"/>
      <c r="M130" s="420"/>
      <c r="N130" s="420"/>
      <c r="O130" s="420"/>
      <c r="P130" s="421"/>
      <c r="Q130" s="176"/>
    </row>
    <row r="131" spans="1:17" ht="16.5">
      <c r="A131" s="400">
        <v>3</v>
      </c>
      <c r="B131" s="431" t="s">
        <v>19</v>
      </c>
      <c r="C131" s="413">
        <v>4864808</v>
      </c>
      <c r="D131" s="437" t="s">
        <v>12</v>
      </c>
      <c r="E131" s="404" t="s">
        <v>350</v>
      </c>
      <c r="F131" s="413">
        <v>-200</v>
      </c>
      <c r="G131" s="419">
        <v>9288</v>
      </c>
      <c r="H131" s="420">
        <v>9263</v>
      </c>
      <c r="I131" s="423">
        <f>G131-H131</f>
        <v>25</v>
      </c>
      <c r="J131" s="423">
        <f t="shared" si="18"/>
        <v>-5000</v>
      </c>
      <c r="K131" s="428">
        <f t="shared" si="19"/>
        <v>-0.005</v>
      </c>
      <c r="L131" s="419">
        <v>21476</v>
      </c>
      <c r="M131" s="420">
        <v>21190</v>
      </c>
      <c r="N131" s="420">
        <f>L131-M131</f>
        <v>286</v>
      </c>
      <c r="O131" s="420">
        <f t="shared" si="20"/>
        <v>-57200</v>
      </c>
      <c r="P131" s="421">
        <f t="shared" si="21"/>
        <v>-0.0572</v>
      </c>
      <c r="Q131" s="541"/>
    </row>
    <row r="132" spans="1:17" s="682" customFormat="1" ht="16.5">
      <c r="A132" s="400">
        <v>4</v>
      </c>
      <c r="B132" s="431" t="s">
        <v>20</v>
      </c>
      <c r="C132" s="413">
        <v>4865144</v>
      </c>
      <c r="D132" s="437" t="s">
        <v>12</v>
      </c>
      <c r="E132" s="404" t="s">
        <v>350</v>
      </c>
      <c r="F132" s="413">
        <v>-1000</v>
      </c>
      <c r="G132" s="422">
        <v>85733</v>
      </c>
      <c r="H132" s="423">
        <v>85726</v>
      </c>
      <c r="I132" s="423">
        <f>G132-H132</f>
        <v>7</v>
      </c>
      <c r="J132" s="423">
        <f>$F132*I132</f>
        <v>-7000</v>
      </c>
      <c r="K132" s="428">
        <f>J132/1000000</f>
        <v>-0.007</v>
      </c>
      <c r="L132" s="422">
        <v>120110</v>
      </c>
      <c r="M132" s="423">
        <v>119881</v>
      </c>
      <c r="N132" s="423">
        <f>L132-M132</f>
        <v>229</v>
      </c>
      <c r="O132" s="423">
        <f>$F132*N132</f>
        <v>-229000</v>
      </c>
      <c r="P132" s="428">
        <f>O132/1000000</f>
        <v>-0.229</v>
      </c>
      <c r="Q132" s="691"/>
    </row>
    <row r="133" spans="1:17" ht="16.5">
      <c r="A133" s="417"/>
      <c r="B133" s="436" t="s">
        <v>49</v>
      </c>
      <c r="C133" s="395"/>
      <c r="D133" s="443"/>
      <c r="E133" s="443"/>
      <c r="F133" s="418"/>
      <c r="G133" s="429"/>
      <c r="H133" s="278"/>
      <c r="I133" s="420"/>
      <c r="J133" s="420"/>
      <c r="K133" s="421"/>
      <c r="L133" s="429"/>
      <c r="M133" s="278"/>
      <c r="N133" s="420"/>
      <c r="O133" s="420"/>
      <c r="P133" s="421"/>
      <c r="Q133" s="176"/>
    </row>
    <row r="134" spans="1:17" s="682" customFormat="1" ht="16.5">
      <c r="A134" s="400">
        <v>5</v>
      </c>
      <c r="B134" s="434" t="s">
        <v>50</v>
      </c>
      <c r="C134" s="413">
        <v>4864898</v>
      </c>
      <c r="D134" s="438" t="s">
        <v>12</v>
      </c>
      <c r="E134" s="404" t="s">
        <v>350</v>
      </c>
      <c r="F134" s="413">
        <v>-100</v>
      </c>
      <c r="G134" s="422">
        <v>9261</v>
      </c>
      <c r="H134" s="423">
        <v>9407</v>
      </c>
      <c r="I134" s="423">
        <f>G134-H134</f>
        <v>-146</v>
      </c>
      <c r="J134" s="423">
        <f t="shared" si="18"/>
        <v>14600</v>
      </c>
      <c r="K134" s="428">
        <f t="shared" si="19"/>
        <v>0.0146</v>
      </c>
      <c r="L134" s="422">
        <v>61338</v>
      </c>
      <c r="M134" s="423">
        <v>61339</v>
      </c>
      <c r="N134" s="423">
        <f>L134-M134</f>
        <v>-1</v>
      </c>
      <c r="O134" s="423">
        <f t="shared" si="20"/>
        <v>100</v>
      </c>
      <c r="P134" s="428">
        <f t="shared" si="21"/>
        <v>0.0001</v>
      </c>
      <c r="Q134" s="694"/>
    </row>
    <row r="135" spans="1:17" ht="16.5">
      <c r="A135" s="400"/>
      <c r="B135" s="433" t="s">
        <v>51</v>
      </c>
      <c r="C135" s="413"/>
      <c r="D135" s="437"/>
      <c r="E135" s="404"/>
      <c r="F135" s="413"/>
      <c r="G135" s="419"/>
      <c r="H135" s="420"/>
      <c r="I135" s="420"/>
      <c r="J135" s="420"/>
      <c r="K135" s="421"/>
      <c r="L135" s="419"/>
      <c r="M135" s="420"/>
      <c r="N135" s="420"/>
      <c r="O135" s="420"/>
      <c r="P135" s="421"/>
      <c r="Q135" s="176"/>
    </row>
    <row r="136" spans="1:17" ht="16.5">
      <c r="A136" s="400">
        <v>6</v>
      </c>
      <c r="B136" s="671" t="s">
        <v>353</v>
      </c>
      <c r="C136" s="413">
        <v>4865174</v>
      </c>
      <c r="D136" s="438" t="s">
        <v>12</v>
      </c>
      <c r="E136" s="404" t="s">
        <v>350</v>
      </c>
      <c r="F136" s="413">
        <v>-1000</v>
      </c>
      <c r="G136" s="422">
        <v>0</v>
      </c>
      <c r="H136" s="423">
        <v>0</v>
      </c>
      <c r="I136" s="423">
        <f>G136-H136</f>
        <v>0</v>
      </c>
      <c r="J136" s="423">
        <f t="shared" si="18"/>
        <v>0</v>
      </c>
      <c r="K136" s="428">
        <f t="shared" si="19"/>
        <v>0</v>
      </c>
      <c r="L136" s="422">
        <v>0</v>
      </c>
      <c r="M136" s="423">
        <v>0</v>
      </c>
      <c r="N136" s="423">
        <f>L136-M136</f>
        <v>0</v>
      </c>
      <c r="O136" s="423">
        <f t="shared" si="20"/>
        <v>0</v>
      </c>
      <c r="P136" s="428">
        <f t="shared" si="21"/>
        <v>0</v>
      </c>
      <c r="Q136" s="542"/>
    </row>
    <row r="137" spans="1:17" ht="16.5">
      <c r="A137" s="400"/>
      <c r="B137" s="432" t="s">
        <v>37</v>
      </c>
      <c r="C137" s="413"/>
      <c r="D137" s="438"/>
      <c r="E137" s="404"/>
      <c r="F137" s="413"/>
      <c r="G137" s="419"/>
      <c r="H137" s="420"/>
      <c r="I137" s="420"/>
      <c r="J137" s="420"/>
      <c r="K137" s="421"/>
      <c r="L137" s="419"/>
      <c r="M137" s="420"/>
      <c r="N137" s="420"/>
      <c r="O137" s="420"/>
      <c r="P137" s="421"/>
      <c r="Q137" s="176"/>
    </row>
    <row r="138" spans="1:17" ht="16.5">
      <c r="A138" s="400">
        <v>7</v>
      </c>
      <c r="B138" s="431" t="s">
        <v>366</v>
      </c>
      <c r="C138" s="413">
        <v>4864961</v>
      </c>
      <c r="D138" s="437" t="s">
        <v>12</v>
      </c>
      <c r="E138" s="404" t="s">
        <v>350</v>
      </c>
      <c r="F138" s="413">
        <v>-1000</v>
      </c>
      <c r="G138" s="419">
        <v>916966</v>
      </c>
      <c r="H138" s="420">
        <v>917636</v>
      </c>
      <c r="I138" s="420">
        <f>G138-H138</f>
        <v>-670</v>
      </c>
      <c r="J138" s="420">
        <f>$F138*I138</f>
        <v>670000</v>
      </c>
      <c r="K138" s="421">
        <f>J138/1000000</f>
        <v>0.67</v>
      </c>
      <c r="L138" s="419">
        <v>991937</v>
      </c>
      <c r="M138" s="420">
        <v>991937</v>
      </c>
      <c r="N138" s="420">
        <f>L138-M138</f>
        <v>0</v>
      </c>
      <c r="O138" s="420">
        <f>$F138*N138</f>
        <v>0</v>
      </c>
      <c r="P138" s="421">
        <f>O138/1000000</f>
        <v>0</v>
      </c>
      <c r="Q138" s="176"/>
    </row>
    <row r="139" spans="1:17" ht="16.5">
      <c r="A139" s="400"/>
      <c r="B139" s="433" t="s">
        <v>389</v>
      </c>
      <c r="C139" s="413"/>
      <c r="D139" s="437"/>
      <c r="E139" s="404"/>
      <c r="F139" s="413"/>
      <c r="G139" s="419"/>
      <c r="H139" s="420"/>
      <c r="I139" s="420"/>
      <c r="J139" s="420"/>
      <c r="K139" s="421"/>
      <c r="L139" s="419"/>
      <c r="M139" s="420"/>
      <c r="N139" s="420"/>
      <c r="O139" s="420"/>
      <c r="P139" s="421"/>
      <c r="Q139" s="176"/>
    </row>
    <row r="140" spans="1:17" s="682" customFormat="1" ht="18">
      <c r="A140" s="400">
        <v>8</v>
      </c>
      <c r="B140" s="758" t="s">
        <v>394</v>
      </c>
      <c r="C140" s="381">
        <v>5128407</v>
      </c>
      <c r="D140" s="147" t="s">
        <v>12</v>
      </c>
      <c r="E140" s="112" t="s">
        <v>350</v>
      </c>
      <c r="F140" s="550">
        <v>2000</v>
      </c>
      <c r="G140" s="422">
        <v>999427</v>
      </c>
      <c r="H140" s="423">
        <v>999427</v>
      </c>
      <c r="I140" s="394">
        <f>G140-H140</f>
        <v>0</v>
      </c>
      <c r="J140" s="394">
        <f>$F140*I140</f>
        <v>0</v>
      </c>
      <c r="K140" s="394">
        <f>J140/1000000</f>
        <v>0</v>
      </c>
      <c r="L140" s="422">
        <v>999958</v>
      </c>
      <c r="M140" s="423">
        <v>999958</v>
      </c>
      <c r="N140" s="394">
        <f>L140-M140</f>
        <v>0</v>
      </c>
      <c r="O140" s="394">
        <f>$F140*N140</f>
        <v>0</v>
      </c>
      <c r="P140" s="394">
        <f>O140/1000000</f>
        <v>0</v>
      </c>
      <c r="Q140" s="694"/>
    </row>
    <row r="141" spans="1:17" ht="13.5" thickBot="1">
      <c r="A141" s="49"/>
      <c r="B141" s="162"/>
      <c r="C141" s="51"/>
      <c r="D141" s="106"/>
      <c r="E141" s="163"/>
      <c r="F141" s="106"/>
      <c r="G141" s="121"/>
      <c r="H141" s="122"/>
      <c r="I141" s="122"/>
      <c r="J141" s="122"/>
      <c r="K141" s="127"/>
      <c r="L141" s="121"/>
      <c r="M141" s="122"/>
      <c r="N141" s="122"/>
      <c r="O141" s="122"/>
      <c r="P141" s="127"/>
      <c r="Q141" s="177"/>
    </row>
    <row r="142" ht="13.5" thickTop="1"/>
    <row r="143" spans="2:16" ht="18">
      <c r="B143" s="181" t="s">
        <v>314</v>
      </c>
      <c r="K143" s="180">
        <f>SUM(K127:K141)</f>
        <v>0.5517000000000001</v>
      </c>
      <c r="P143" s="180">
        <f>SUM(P127:P141)</f>
        <v>-0.3338</v>
      </c>
    </row>
    <row r="144" spans="11:16" ht="15.75">
      <c r="K144" s="103"/>
      <c r="P144" s="103"/>
    </row>
    <row r="145" spans="11:16" ht="15.75">
      <c r="K145" s="103"/>
      <c r="P145" s="103"/>
    </row>
    <row r="146" spans="11:16" ht="15.75">
      <c r="K146" s="103"/>
      <c r="P146" s="103"/>
    </row>
    <row r="147" spans="11:16" ht="15.75">
      <c r="K147" s="103"/>
      <c r="P147" s="103"/>
    </row>
    <row r="148" spans="11:16" ht="15.75">
      <c r="K148" s="103"/>
      <c r="P148" s="103"/>
    </row>
    <row r="149" ht="13.5" thickBot="1"/>
    <row r="150" spans="1:17" ht="31.5" customHeight="1">
      <c r="A150" s="165" t="s">
        <v>246</v>
      </c>
      <c r="B150" s="166"/>
      <c r="C150" s="166"/>
      <c r="D150" s="167"/>
      <c r="E150" s="168"/>
      <c r="F150" s="167"/>
      <c r="G150" s="167"/>
      <c r="H150" s="166"/>
      <c r="I150" s="169"/>
      <c r="J150" s="170"/>
      <c r="K150" s="171"/>
      <c r="L150" s="54"/>
      <c r="M150" s="54"/>
      <c r="N150" s="54"/>
      <c r="O150" s="54"/>
      <c r="P150" s="54"/>
      <c r="Q150" s="55"/>
    </row>
    <row r="151" spans="1:17" ht="28.5" customHeight="1">
      <c r="A151" s="172" t="s">
        <v>309</v>
      </c>
      <c r="B151" s="100"/>
      <c r="C151" s="100"/>
      <c r="D151" s="100"/>
      <c r="E151" s="101"/>
      <c r="F151" s="100"/>
      <c r="G151" s="100"/>
      <c r="H151" s="100"/>
      <c r="I151" s="102"/>
      <c r="J151" s="100"/>
      <c r="K151" s="164">
        <f>K116</f>
        <v>1.425356946666667</v>
      </c>
      <c r="L151" s="19"/>
      <c r="M151" s="19"/>
      <c r="N151" s="19"/>
      <c r="O151" s="19"/>
      <c r="P151" s="164">
        <f>P116</f>
        <v>0.6970137599999998</v>
      </c>
      <c r="Q151" s="56"/>
    </row>
    <row r="152" spans="1:17" ht="28.5" customHeight="1">
      <c r="A152" s="172" t="s">
        <v>310</v>
      </c>
      <c r="B152" s="100"/>
      <c r="C152" s="100"/>
      <c r="D152" s="100"/>
      <c r="E152" s="101"/>
      <c r="F152" s="100"/>
      <c r="G152" s="100"/>
      <c r="H152" s="100"/>
      <c r="I152" s="102"/>
      <c r="J152" s="100"/>
      <c r="K152" s="164">
        <f>K143</f>
        <v>0.5517000000000001</v>
      </c>
      <c r="L152" s="19"/>
      <c r="M152" s="19"/>
      <c r="N152" s="19"/>
      <c r="O152" s="19"/>
      <c r="P152" s="164">
        <f>P143</f>
        <v>-0.3338</v>
      </c>
      <c r="Q152" s="56"/>
    </row>
    <row r="153" spans="1:17" ht="28.5" customHeight="1">
      <c r="A153" s="172" t="s">
        <v>247</v>
      </c>
      <c r="B153" s="100"/>
      <c r="C153" s="100"/>
      <c r="D153" s="100"/>
      <c r="E153" s="101"/>
      <c r="F153" s="100"/>
      <c r="G153" s="100"/>
      <c r="H153" s="100"/>
      <c r="I153" s="102"/>
      <c r="J153" s="100"/>
      <c r="K153" s="164">
        <f>'ROHTAK ROAD'!K46</f>
        <v>0.7106</v>
      </c>
      <c r="L153" s="19"/>
      <c r="M153" s="19"/>
      <c r="N153" s="19"/>
      <c r="O153" s="19"/>
      <c r="P153" s="164">
        <f>'ROHTAK ROAD'!P46</f>
        <v>0.04635000000000001</v>
      </c>
      <c r="Q153" s="56"/>
    </row>
    <row r="154" spans="1:17" ht="27.75" customHeight="1" thickBot="1">
      <c r="A154" s="174" t="s">
        <v>248</v>
      </c>
      <c r="B154" s="173"/>
      <c r="C154" s="173"/>
      <c r="D154" s="173"/>
      <c r="E154" s="173"/>
      <c r="F154" s="173"/>
      <c r="G154" s="173"/>
      <c r="H154" s="173"/>
      <c r="I154" s="173"/>
      <c r="J154" s="173"/>
      <c r="K154" s="576">
        <f>SUM(K151:K153)</f>
        <v>2.687656946666667</v>
      </c>
      <c r="L154" s="57"/>
      <c r="M154" s="57"/>
      <c r="N154" s="57"/>
      <c r="O154" s="57"/>
      <c r="P154" s="576">
        <f>SUM(P151:P153)</f>
        <v>0.40956375999999983</v>
      </c>
      <c r="Q154" s="182"/>
    </row>
    <row r="158" ht="13.5" thickBot="1">
      <c r="A158" s="279"/>
    </row>
    <row r="159" spans="1:17" ht="12.75">
      <c r="A159" s="264"/>
      <c r="B159" s="265"/>
      <c r="C159" s="265"/>
      <c r="D159" s="265"/>
      <c r="E159" s="265"/>
      <c r="F159" s="265"/>
      <c r="G159" s="265"/>
      <c r="H159" s="54"/>
      <c r="I159" s="54"/>
      <c r="J159" s="54"/>
      <c r="K159" s="54"/>
      <c r="L159" s="54"/>
      <c r="M159" s="54"/>
      <c r="N159" s="54"/>
      <c r="O159" s="54"/>
      <c r="P159" s="54"/>
      <c r="Q159" s="55"/>
    </row>
    <row r="160" spans="1:17" ht="23.25">
      <c r="A160" s="272" t="s">
        <v>331</v>
      </c>
      <c r="B160" s="256"/>
      <c r="C160" s="256"/>
      <c r="D160" s="256"/>
      <c r="E160" s="256"/>
      <c r="F160" s="256"/>
      <c r="G160" s="256"/>
      <c r="H160" s="19"/>
      <c r="I160" s="19"/>
      <c r="J160" s="19"/>
      <c r="K160" s="19"/>
      <c r="L160" s="19"/>
      <c r="M160" s="19"/>
      <c r="N160" s="19"/>
      <c r="O160" s="19"/>
      <c r="P160" s="19"/>
      <c r="Q160" s="56"/>
    </row>
    <row r="161" spans="1:17" ht="12.75">
      <c r="A161" s="266"/>
      <c r="B161" s="256"/>
      <c r="C161" s="256"/>
      <c r="D161" s="256"/>
      <c r="E161" s="256"/>
      <c r="F161" s="256"/>
      <c r="G161" s="256"/>
      <c r="H161" s="19"/>
      <c r="I161" s="19"/>
      <c r="J161" s="19"/>
      <c r="K161" s="19"/>
      <c r="L161" s="19"/>
      <c r="M161" s="19"/>
      <c r="N161" s="19"/>
      <c r="O161" s="19"/>
      <c r="P161" s="19"/>
      <c r="Q161" s="56"/>
    </row>
    <row r="162" spans="1:17" ht="15.75">
      <c r="A162" s="267"/>
      <c r="B162" s="268"/>
      <c r="C162" s="268"/>
      <c r="D162" s="268"/>
      <c r="E162" s="268"/>
      <c r="F162" s="268"/>
      <c r="G162" s="268"/>
      <c r="H162" s="19"/>
      <c r="I162" s="19"/>
      <c r="J162" s="19"/>
      <c r="K162" s="308" t="s">
        <v>343</v>
      </c>
      <c r="L162" s="19"/>
      <c r="M162" s="19"/>
      <c r="N162" s="19"/>
      <c r="O162" s="19"/>
      <c r="P162" s="308" t="s">
        <v>344</v>
      </c>
      <c r="Q162" s="56"/>
    </row>
    <row r="163" spans="1:17" ht="12.75">
      <c r="A163" s="269"/>
      <c r="B163" s="155"/>
      <c r="C163" s="155"/>
      <c r="D163" s="155"/>
      <c r="E163" s="155"/>
      <c r="F163" s="155"/>
      <c r="G163" s="155"/>
      <c r="H163" s="19"/>
      <c r="I163" s="19"/>
      <c r="J163" s="19"/>
      <c r="K163" s="19"/>
      <c r="L163" s="19"/>
      <c r="M163" s="19"/>
      <c r="N163" s="19"/>
      <c r="O163" s="19"/>
      <c r="P163" s="19"/>
      <c r="Q163" s="56"/>
    </row>
    <row r="164" spans="1:17" ht="12.75">
      <c r="A164" s="269"/>
      <c r="B164" s="155"/>
      <c r="C164" s="155"/>
      <c r="D164" s="155"/>
      <c r="E164" s="155"/>
      <c r="F164" s="155"/>
      <c r="G164" s="155"/>
      <c r="H164" s="19"/>
      <c r="I164" s="19"/>
      <c r="J164" s="19"/>
      <c r="K164" s="19"/>
      <c r="L164" s="19"/>
      <c r="M164" s="19"/>
      <c r="N164" s="19"/>
      <c r="O164" s="19"/>
      <c r="P164" s="19"/>
      <c r="Q164" s="56"/>
    </row>
    <row r="165" spans="1:17" ht="24.75" customHeight="1">
      <c r="A165" s="273" t="s">
        <v>334</v>
      </c>
      <c r="B165" s="257"/>
      <c r="C165" s="257"/>
      <c r="D165" s="258"/>
      <c r="E165" s="258"/>
      <c r="F165" s="259"/>
      <c r="G165" s="258"/>
      <c r="H165" s="19"/>
      <c r="I165" s="19"/>
      <c r="J165" s="19"/>
      <c r="K165" s="277">
        <f>K154</f>
        <v>2.687656946666667</v>
      </c>
      <c r="L165" s="258" t="s">
        <v>332</v>
      </c>
      <c r="M165" s="19"/>
      <c r="N165" s="19"/>
      <c r="O165" s="19"/>
      <c r="P165" s="277">
        <f>P154</f>
        <v>0.40956375999999983</v>
      </c>
      <c r="Q165" s="280" t="s">
        <v>332</v>
      </c>
    </row>
    <row r="166" spans="1:17" ht="15">
      <c r="A166" s="274"/>
      <c r="B166" s="260"/>
      <c r="C166" s="260"/>
      <c r="D166" s="256"/>
      <c r="E166" s="256"/>
      <c r="F166" s="261"/>
      <c r="G166" s="256"/>
      <c r="H166" s="19"/>
      <c r="I166" s="19"/>
      <c r="J166" s="19"/>
      <c r="K166" s="278"/>
      <c r="L166" s="256"/>
      <c r="M166" s="19"/>
      <c r="N166" s="19"/>
      <c r="O166" s="19"/>
      <c r="P166" s="278"/>
      <c r="Q166" s="281"/>
    </row>
    <row r="167" spans="1:17" ht="22.5" customHeight="1">
      <c r="A167" s="275" t="s">
        <v>333</v>
      </c>
      <c r="B167" s="262"/>
      <c r="C167" s="48"/>
      <c r="D167" s="256"/>
      <c r="E167" s="256"/>
      <c r="F167" s="263"/>
      <c r="G167" s="258"/>
      <c r="H167" s="19"/>
      <c r="I167" s="19"/>
      <c r="J167" s="19"/>
      <c r="K167" s="277">
        <f>'STEPPED UP GENCO'!K42</f>
        <v>0.9339655499999999</v>
      </c>
      <c r="L167" s="258" t="s">
        <v>332</v>
      </c>
      <c r="M167" s="19"/>
      <c r="N167" s="19"/>
      <c r="O167" s="19"/>
      <c r="P167" s="277">
        <f>'STEPPED UP GENCO'!P42</f>
        <v>-2.25917371635</v>
      </c>
      <c r="Q167" s="280" t="s">
        <v>332</v>
      </c>
    </row>
    <row r="168" spans="1:17" ht="12.75">
      <c r="A168" s="27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6"/>
    </row>
    <row r="169" spans="1:17" ht="12.75">
      <c r="A169" s="27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6"/>
    </row>
    <row r="170" spans="1:17" ht="12.75">
      <c r="A170" s="27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6"/>
    </row>
    <row r="171" spans="1:17" ht="21" thickBot="1">
      <c r="A171" s="271"/>
      <c r="B171" s="57"/>
      <c r="C171" s="57"/>
      <c r="D171" s="57"/>
      <c r="E171" s="57"/>
      <c r="F171" s="57"/>
      <c r="G171" s="57"/>
      <c r="H171" s="695"/>
      <c r="I171" s="695"/>
      <c r="J171" s="696" t="s">
        <v>335</v>
      </c>
      <c r="K171" s="697">
        <f>SUM(K165:K170)</f>
        <v>3.621622496666667</v>
      </c>
      <c r="L171" s="695" t="s">
        <v>332</v>
      </c>
      <c r="M171" s="698"/>
      <c r="N171" s="57"/>
      <c r="O171" s="57"/>
      <c r="P171" s="697">
        <f>SUM(P165:P170)</f>
        <v>-1.8496099563500001</v>
      </c>
      <c r="Q171" s="699" t="s">
        <v>332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21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0" zoomScaleNormal="85" zoomScaleSheetLayoutView="70" zoomScalePageLayoutView="0" workbookViewId="0" topLeftCell="A121">
      <selection activeCell="A13" sqref="A13:IV1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3.25" customHeight="1">
      <c r="A1" s="1" t="s">
        <v>240</v>
      </c>
    </row>
    <row r="2" spans="1:18" ht="15">
      <c r="A2" s="2" t="s">
        <v>241</v>
      </c>
      <c r="K2" s="53"/>
      <c r="Q2" s="302" t="str">
        <f>NDPL!$Q$1</f>
        <v>October-2015</v>
      </c>
      <c r="R2" s="302"/>
    </row>
    <row r="3" ht="12.75" customHeight="1">
      <c r="A3" s="3" t="s">
        <v>87</v>
      </c>
    </row>
    <row r="4" spans="1:16" ht="16.5" customHeight="1" thickBot="1">
      <c r="A4" s="104" t="s">
        <v>249</v>
      </c>
      <c r="G4" s="19"/>
      <c r="H4" s="19"/>
      <c r="I4" s="53" t="s">
        <v>7</v>
      </c>
      <c r="J4" s="19"/>
      <c r="K4" s="19"/>
      <c r="L4" s="19"/>
      <c r="M4" s="19"/>
      <c r="N4" s="53" t="s">
        <v>402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6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6" t="s">
        <v>6</v>
      </c>
      <c r="Q5" s="209" t="s">
        <v>313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1"/>
      <c r="B7" s="452" t="s">
        <v>144</v>
      </c>
      <c r="C7" s="440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5"/>
    </row>
    <row r="8" spans="1:17" s="682" customFormat="1" ht="15.75" customHeight="1">
      <c r="A8" s="453">
        <v>1</v>
      </c>
      <c r="B8" s="454" t="s">
        <v>88</v>
      </c>
      <c r="C8" s="459">
        <v>4865110</v>
      </c>
      <c r="D8" s="43" t="s">
        <v>12</v>
      </c>
      <c r="E8" s="44" t="s">
        <v>350</v>
      </c>
      <c r="F8" s="468">
        <v>100</v>
      </c>
      <c r="G8" s="422">
        <v>6582</v>
      </c>
      <c r="H8" s="423">
        <v>3442</v>
      </c>
      <c r="I8" s="340">
        <f>G8-H8</f>
        <v>3140</v>
      </c>
      <c r="J8" s="340">
        <f>$F8*I8</f>
        <v>314000</v>
      </c>
      <c r="K8" s="340">
        <f>J8/1000000</f>
        <v>0.314</v>
      </c>
      <c r="L8" s="422">
        <v>78</v>
      </c>
      <c r="M8" s="423">
        <v>78</v>
      </c>
      <c r="N8" s="340">
        <f>L8-M8</f>
        <v>0</v>
      </c>
      <c r="O8" s="340">
        <f>$F8*N8</f>
        <v>0</v>
      </c>
      <c r="P8" s="340">
        <f>O8/1000000</f>
        <v>0</v>
      </c>
      <c r="Q8" s="691"/>
    </row>
    <row r="9" spans="1:17" s="682" customFormat="1" ht="15.75" customHeight="1">
      <c r="A9" s="453">
        <v>2</v>
      </c>
      <c r="B9" s="454" t="s">
        <v>89</v>
      </c>
      <c r="C9" s="459">
        <v>4865164</v>
      </c>
      <c r="D9" s="43" t="s">
        <v>12</v>
      </c>
      <c r="E9" s="44" t="s">
        <v>350</v>
      </c>
      <c r="F9" s="468">
        <v>50</v>
      </c>
      <c r="G9" s="422">
        <v>32376</v>
      </c>
      <c r="H9" s="423">
        <v>23786</v>
      </c>
      <c r="I9" s="340">
        <f aca="true" t="shared" si="0" ref="I9:I15">G9-H9</f>
        <v>8590</v>
      </c>
      <c r="J9" s="340">
        <f aca="true" t="shared" si="1" ref="J9:J55">$F9*I9</f>
        <v>429500</v>
      </c>
      <c r="K9" s="340">
        <f aca="true" t="shared" si="2" ref="K9:K55">J9/1000000</f>
        <v>0.4295</v>
      </c>
      <c r="L9" s="422">
        <v>23107</v>
      </c>
      <c r="M9" s="423">
        <v>23106</v>
      </c>
      <c r="N9" s="340">
        <f aca="true" t="shared" si="3" ref="N9:N15">L9-M9</f>
        <v>1</v>
      </c>
      <c r="O9" s="340">
        <f aca="true" t="shared" si="4" ref="O9:O55">$F9*N9</f>
        <v>50</v>
      </c>
      <c r="P9" s="340">
        <f aca="true" t="shared" si="5" ref="P9:P55">O9/1000000</f>
        <v>5E-05</v>
      </c>
      <c r="Q9" s="691"/>
    </row>
    <row r="10" spans="1:17" s="682" customFormat="1" ht="15.75" customHeight="1">
      <c r="A10" s="453"/>
      <c r="B10" s="454"/>
      <c r="C10" s="459">
        <v>4865080</v>
      </c>
      <c r="D10" s="43" t="s">
        <v>12</v>
      </c>
      <c r="E10" s="44" t="s">
        <v>350</v>
      </c>
      <c r="F10" s="468">
        <v>300</v>
      </c>
      <c r="G10" s="422">
        <v>2491</v>
      </c>
      <c r="H10" s="423">
        <v>0</v>
      </c>
      <c r="I10" s="340">
        <f>G10-H10</f>
        <v>2491</v>
      </c>
      <c r="J10" s="340">
        <f>$F10*I10</f>
        <v>747300</v>
      </c>
      <c r="K10" s="340">
        <f>J10/1000000</f>
        <v>0.7473</v>
      </c>
      <c r="L10" s="422">
        <v>0</v>
      </c>
      <c r="M10" s="423">
        <v>0</v>
      </c>
      <c r="N10" s="340">
        <f>L10-M10</f>
        <v>0</v>
      </c>
      <c r="O10" s="340">
        <f>$F10*N10</f>
        <v>0</v>
      </c>
      <c r="P10" s="340">
        <f>O10/1000000</f>
        <v>0</v>
      </c>
      <c r="Q10" s="717" t="s">
        <v>448</v>
      </c>
    </row>
    <row r="11" spans="1:17" ht="15.75" customHeight="1">
      <c r="A11" s="453">
        <v>3</v>
      </c>
      <c r="B11" s="454" t="s">
        <v>90</v>
      </c>
      <c r="C11" s="459">
        <v>4865099</v>
      </c>
      <c r="D11" s="43" t="s">
        <v>12</v>
      </c>
      <c r="E11" s="44" t="s">
        <v>350</v>
      </c>
      <c r="F11" s="468">
        <v>100</v>
      </c>
      <c r="G11" s="419">
        <v>14809</v>
      </c>
      <c r="H11" s="420">
        <v>7788</v>
      </c>
      <c r="I11" s="487">
        <f t="shared" si="0"/>
        <v>7021</v>
      </c>
      <c r="J11" s="487">
        <f t="shared" si="1"/>
        <v>702100</v>
      </c>
      <c r="K11" s="487">
        <f t="shared" si="2"/>
        <v>0.7021</v>
      </c>
      <c r="L11" s="419">
        <v>32501</v>
      </c>
      <c r="M11" s="420">
        <v>32501</v>
      </c>
      <c r="N11" s="487">
        <f t="shared" si="3"/>
        <v>0</v>
      </c>
      <c r="O11" s="487">
        <f t="shared" si="4"/>
        <v>0</v>
      </c>
      <c r="P11" s="487">
        <f t="shared" si="5"/>
        <v>0</v>
      </c>
      <c r="Q11" s="176"/>
    </row>
    <row r="12" spans="1:17" ht="15.75" customHeight="1">
      <c r="A12" s="453">
        <v>4</v>
      </c>
      <c r="B12" s="454" t="s">
        <v>91</v>
      </c>
      <c r="C12" s="459">
        <v>4865184</v>
      </c>
      <c r="D12" s="43" t="s">
        <v>12</v>
      </c>
      <c r="E12" s="44" t="s">
        <v>350</v>
      </c>
      <c r="F12" s="468">
        <v>300</v>
      </c>
      <c r="G12" s="419">
        <v>618</v>
      </c>
      <c r="H12" s="420">
        <v>504</v>
      </c>
      <c r="I12" s="487">
        <f>G12-H12</f>
        <v>114</v>
      </c>
      <c r="J12" s="487">
        <f>$F12*I12</f>
        <v>34200</v>
      </c>
      <c r="K12" s="487">
        <f>J12/1000000</f>
        <v>0.0342</v>
      </c>
      <c r="L12" s="419">
        <v>5364</v>
      </c>
      <c r="M12" s="420">
        <v>5364</v>
      </c>
      <c r="N12" s="487">
        <f>L12-M12</f>
        <v>0</v>
      </c>
      <c r="O12" s="487">
        <f>$F12*N12</f>
        <v>0</v>
      </c>
      <c r="P12" s="487">
        <f>O12/1000000</f>
        <v>0</v>
      </c>
      <c r="Q12" s="176"/>
    </row>
    <row r="13" spans="1:17" s="682" customFormat="1" ht="24">
      <c r="A13" s="453">
        <v>5</v>
      </c>
      <c r="B13" s="454" t="s">
        <v>92</v>
      </c>
      <c r="C13" s="459">
        <v>4865103</v>
      </c>
      <c r="D13" s="43" t="s">
        <v>12</v>
      </c>
      <c r="E13" s="44" t="s">
        <v>350</v>
      </c>
      <c r="F13" s="768">
        <v>1333.3</v>
      </c>
      <c r="G13" s="422">
        <v>1568</v>
      </c>
      <c r="H13" s="423">
        <v>1557</v>
      </c>
      <c r="I13" s="340">
        <f>G13-H13</f>
        <v>11</v>
      </c>
      <c r="J13" s="340">
        <f t="shared" si="1"/>
        <v>14666.3</v>
      </c>
      <c r="K13" s="340">
        <f t="shared" si="2"/>
        <v>0.014666299999999998</v>
      </c>
      <c r="L13" s="422">
        <v>2699</v>
      </c>
      <c r="M13" s="423">
        <v>2699</v>
      </c>
      <c r="N13" s="340">
        <f>L13-M13</f>
        <v>0</v>
      </c>
      <c r="O13" s="340">
        <f t="shared" si="4"/>
        <v>0</v>
      </c>
      <c r="P13" s="340">
        <f t="shared" si="5"/>
        <v>0</v>
      </c>
      <c r="Q13" s="709" t="s">
        <v>458</v>
      </c>
    </row>
    <row r="14" spans="1:17" ht="15.75" customHeight="1">
      <c r="A14" s="453">
        <v>6</v>
      </c>
      <c r="B14" s="454" t="s">
        <v>93</v>
      </c>
      <c r="C14" s="459">
        <v>4865101</v>
      </c>
      <c r="D14" s="43" t="s">
        <v>12</v>
      </c>
      <c r="E14" s="44" t="s">
        <v>350</v>
      </c>
      <c r="F14" s="468">
        <v>100</v>
      </c>
      <c r="G14" s="419">
        <v>30816</v>
      </c>
      <c r="H14" s="420">
        <v>23873</v>
      </c>
      <c r="I14" s="487">
        <f t="shared" si="0"/>
        <v>6943</v>
      </c>
      <c r="J14" s="487">
        <f t="shared" si="1"/>
        <v>694300</v>
      </c>
      <c r="K14" s="487">
        <f t="shared" si="2"/>
        <v>0.6943</v>
      </c>
      <c r="L14" s="419">
        <v>172613</v>
      </c>
      <c r="M14" s="420">
        <v>172613</v>
      </c>
      <c r="N14" s="487">
        <f t="shared" si="3"/>
        <v>0</v>
      </c>
      <c r="O14" s="487">
        <f t="shared" si="4"/>
        <v>0</v>
      </c>
      <c r="P14" s="487">
        <f t="shared" si="5"/>
        <v>0</v>
      </c>
      <c r="Q14" s="176"/>
    </row>
    <row r="15" spans="1:17" s="682" customFormat="1" ht="15.75" customHeight="1">
      <c r="A15" s="453">
        <v>7</v>
      </c>
      <c r="B15" s="454" t="s">
        <v>94</v>
      </c>
      <c r="C15" s="459">
        <v>4865108</v>
      </c>
      <c r="D15" s="43" t="s">
        <v>12</v>
      </c>
      <c r="E15" s="44" t="s">
        <v>350</v>
      </c>
      <c r="F15" s="468">
        <v>100</v>
      </c>
      <c r="G15" s="422">
        <v>39073</v>
      </c>
      <c r="H15" s="423">
        <v>37100</v>
      </c>
      <c r="I15" s="340">
        <f t="shared" si="0"/>
        <v>1973</v>
      </c>
      <c r="J15" s="340">
        <f t="shared" si="1"/>
        <v>197300</v>
      </c>
      <c r="K15" s="340">
        <f t="shared" si="2"/>
        <v>0.1973</v>
      </c>
      <c r="L15" s="422">
        <v>122482</v>
      </c>
      <c r="M15" s="423">
        <v>122482</v>
      </c>
      <c r="N15" s="340">
        <f t="shared" si="3"/>
        <v>0</v>
      </c>
      <c r="O15" s="340">
        <f t="shared" si="4"/>
        <v>0</v>
      </c>
      <c r="P15" s="340">
        <f t="shared" si="5"/>
        <v>0</v>
      </c>
      <c r="Q15" s="691" t="s">
        <v>452</v>
      </c>
    </row>
    <row r="16" spans="1:17" s="682" customFormat="1" ht="15.75" customHeight="1">
      <c r="A16" s="453"/>
      <c r="B16" s="454"/>
      <c r="C16" s="459">
        <v>4865120</v>
      </c>
      <c r="D16" s="43" t="s">
        <v>12</v>
      </c>
      <c r="E16" s="44" t="s">
        <v>350</v>
      </c>
      <c r="F16" s="468">
        <v>100</v>
      </c>
      <c r="G16" s="422">
        <v>4565</v>
      </c>
      <c r="H16" s="423">
        <v>0</v>
      </c>
      <c r="I16" s="340">
        <f>G16-H16</f>
        <v>4565</v>
      </c>
      <c r="J16" s="340">
        <f>$F16*I16</f>
        <v>456500</v>
      </c>
      <c r="K16" s="340">
        <f>J16/1000000</f>
        <v>0.4565</v>
      </c>
      <c r="L16" s="422">
        <v>0</v>
      </c>
      <c r="M16" s="423">
        <v>0</v>
      </c>
      <c r="N16" s="340">
        <f>L16-M16</f>
        <v>0</v>
      </c>
      <c r="O16" s="340">
        <f>$F16*N16</f>
        <v>0</v>
      </c>
      <c r="P16" s="340">
        <f>O16/1000000</f>
        <v>0</v>
      </c>
      <c r="Q16" s="691" t="s">
        <v>451</v>
      </c>
    </row>
    <row r="17" spans="1:17" ht="15.75" customHeight="1">
      <c r="A17" s="453"/>
      <c r="B17" s="456" t="s">
        <v>11</v>
      </c>
      <c r="C17" s="459"/>
      <c r="D17" s="43"/>
      <c r="E17" s="43"/>
      <c r="F17" s="468"/>
      <c r="G17" s="419"/>
      <c r="H17" s="420"/>
      <c r="I17" s="487"/>
      <c r="J17" s="487"/>
      <c r="K17" s="487"/>
      <c r="L17" s="488"/>
      <c r="M17" s="487"/>
      <c r="N17" s="487"/>
      <c r="O17" s="487"/>
      <c r="P17" s="487"/>
      <c r="Q17" s="176"/>
    </row>
    <row r="18" spans="1:17" ht="15.75" customHeight="1">
      <c r="A18" s="453">
        <v>8</v>
      </c>
      <c r="B18" s="454" t="s">
        <v>373</v>
      </c>
      <c r="C18" s="459">
        <v>4864884</v>
      </c>
      <c r="D18" s="43" t="s">
        <v>12</v>
      </c>
      <c r="E18" s="44" t="s">
        <v>350</v>
      </c>
      <c r="F18" s="468">
        <v>1000</v>
      </c>
      <c r="G18" s="419">
        <v>990692</v>
      </c>
      <c r="H18" s="420">
        <v>990797</v>
      </c>
      <c r="I18" s="487">
        <f aca="true" t="shared" si="6" ref="I18:I29">G18-H18</f>
        <v>-105</v>
      </c>
      <c r="J18" s="487">
        <f t="shared" si="1"/>
        <v>-105000</v>
      </c>
      <c r="K18" s="487">
        <f t="shared" si="2"/>
        <v>-0.105</v>
      </c>
      <c r="L18" s="419">
        <v>1680</v>
      </c>
      <c r="M18" s="420">
        <v>1617</v>
      </c>
      <c r="N18" s="487">
        <f aca="true" t="shared" si="7" ref="N18:N29">L18-M18</f>
        <v>63</v>
      </c>
      <c r="O18" s="487">
        <f t="shared" si="4"/>
        <v>63000</v>
      </c>
      <c r="P18" s="487">
        <f t="shared" si="5"/>
        <v>0.063</v>
      </c>
      <c r="Q18" s="542"/>
    </row>
    <row r="19" spans="1:17" ht="15.75" customHeight="1">
      <c r="A19" s="453">
        <v>9</v>
      </c>
      <c r="B19" s="454" t="s">
        <v>95</v>
      </c>
      <c r="C19" s="459">
        <v>4864831</v>
      </c>
      <c r="D19" s="43" t="s">
        <v>12</v>
      </c>
      <c r="E19" s="44" t="s">
        <v>350</v>
      </c>
      <c r="F19" s="468">
        <v>1000</v>
      </c>
      <c r="G19" s="419">
        <v>998141</v>
      </c>
      <c r="H19" s="420">
        <v>998233</v>
      </c>
      <c r="I19" s="487">
        <f t="shared" si="6"/>
        <v>-92</v>
      </c>
      <c r="J19" s="487">
        <f t="shared" si="1"/>
        <v>-92000</v>
      </c>
      <c r="K19" s="487">
        <f t="shared" si="2"/>
        <v>-0.092</v>
      </c>
      <c r="L19" s="419">
        <v>2872</v>
      </c>
      <c r="M19" s="420">
        <v>2871</v>
      </c>
      <c r="N19" s="487">
        <f t="shared" si="7"/>
        <v>1</v>
      </c>
      <c r="O19" s="487">
        <f t="shared" si="4"/>
        <v>1000</v>
      </c>
      <c r="P19" s="487">
        <f t="shared" si="5"/>
        <v>0.001</v>
      </c>
      <c r="Q19" s="176"/>
    </row>
    <row r="20" spans="1:17" ht="15.75" customHeight="1">
      <c r="A20" s="453">
        <v>10</v>
      </c>
      <c r="B20" s="454" t="s">
        <v>126</v>
      </c>
      <c r="C20" s="459">
        <v>4864832</v>
      </c>
      <c r="D20" s="43" t="s">
        <v>12</v>
      </c>
      <c r="E20" s="44" t="s">
        <v>350</v>
      </c>
      <c r="F20" s="468">
        <v>1000</v>
      </c>
      <c r="G20" s="419">
        <v>949</v>
      </c>
      <c r="H20" s="420">
        <v>599</v>
      </c>
      <c r="I20" s="487">
        <f t="shared" si="6"/>
        <v>350</v>
      </c>
      <c r="J20" s="487">
        <f t="shared" si="1"/>
        <v>350000</v>
      </c>
      <c r="K20" s="487">
        <f t="shared" si="2"/>
        <v>0.35</v>
      </c>
      <c r="L20" s="419">
        <v>1299</v>
      </c>
      <c r="M20" s="420">
        <v>1310</v>
      </c>
      <c r="N20" s="487">
        <f t="shared" si="7"/>
        <v>-11</v>
      </c>
      <c r="O20" s="487">
        <f t="shared" si="4"/>
        <v>-11000</v>
      </c>
      <c r="P20" s="487">
        <f t="shared" si="5"/>
        <v>-0.011</v>
      </c>
      <c r="Q20" s="176"/>
    </row>
    <row r="21" spans="1:17" ht="15.75" customHeight="1">
      <c r="A21" s="453">
        <v>11</v>
      </c>
      <c r="B21" s="454" t="s">
        <v>96</v>
      </c>
      <c r="C21" s="459">
        <v>4864833</v>
      </c>
      <c r="D21" s="43" t="s">
        <v>12</v>
      </c>
      <c r="E21" s="44" t="s">
        <v>350</v>
      </c>
      <c r="F21" s="468">
        <v>1000</v>
      </c>
      <c r="G21" s="419">
        <v>997663</v>
      </c>
      <c r="H21" s="420">
        <v>997657</v>
      </c>
      <c r="I21" s="487">
        <f t="shared" si="6"/>
        <v>6</v>
      </c>
      <c r="J21" s="487">
        <f t="shared" si="1"/>
        <v>6000</v>
      </c>
      <c r="K21" s="487">
        <f t="shared" si="2"/>
        <v>0.006</v>
      </c>
      <c r="L21" s="419">
        <v>2126</v>
      </c>
      <c r="M21" s="420">
        <v>2077</v>
      </c>
      <c r="N21" s="487">
        <f t="shared" si="7"/>
        <v>49</v>
      </c>
      <c r="O21" s="487">
        <f t="shared" si="4"/>
        <v>49000</v>
      </c>
      <c r="P21" s="487">
        <f t="shared" si="5"/>
        <v>0.049</v>
      </c>
      <c r="Q21" s="176"/>
    </row>
    <row r="22" spans="1:17" ht="15.75" customHeight="1">
      <c r="A22" s="453">
        <v>12</v>
      </c>
      <c r="B22" s="454" t="s">
        <v>97</v>
      </c>
      <c r="C22" s="459">
        <v>4864834</v>
      </c>
      <c r="D22" s="43" t="s">
        <v>12</v>
      </c>
      <c r="E22" s="44" t="s">
        <v>350</v>
      </c>
      <c r="F22" s="468">
        <v>1000</v>
      </c>
      <c r="G22" s="419">
        <v>997018</v>
      </c>
      <c r="H22" s="420">
        <v>996990</v>
      </c>
      <c r="I22" s="487">
        <f t="shared" si="6"/>
        <v>28</v>
      </c>
      <c r="J22" s="487">
        <f t="shared" si="1"/>
        <v>28000</v>
      </c>
      <c r="K22" s="487">
        <f t="shared" si="2"/>
        <v>0.028</v>
      </c>
      <c r="L22" s="419">
        <v>4872</v>
      </c>
      <c r="M22" s="420">
        <v>4872</v>
      </c>
      <c r="N22" s="487">
        <f t="shared" si="7"/>
        <v>0</v>
      </c>
      <c r="O22" s="487">
        <f t="shared" si="4"/>
        <v>0</v>
      </c>
      <c r="P22" s="487">
        <f t="shared" si="5"/>
        <v>0</v>
      </c>
      <c r="Q22" s="176"/>
    </row>
    <row r="23" spans="1:17" s="682" customFormat="1" ht="15.75" customHeight="1">
      <c r="A23" s="453">
        <v>13</v>
      </c>
      <c r="B23" s="404" t="s">
        <v>98</v>
      </c>
      <c r="C23" s="459">
        <v>4864889</v>
      </c>
      <c r="D23" s="47" t="s">
        <v>12</v>
      </c>
      <c r="E23" s="44" t="s">
        <v>350</v>
      </c>
      <c r="F23" s="468">
        <v>1000</v>
      </c>
      <c r="G23" s="422">
        <v>999855</v>
      </c>
      <c r="H23" s="423">
        <v>1000013</v>
      </c>
      <c r="I23" s="340">
        <f t="shared" si="6"/>
        <v>-158</v>
      </c>
      <c r="J23" s="340">
        <f>$F23*I23</f>
        <v>-158000</v>
      </c>
      <c r="K23" s="340">
        <f>J23/1000000</f>
        <v>-0.158</v>
      </c>
      <c r="L23" s="422">
        <v>999527</v>
      </c>
      <c r="M23" s="423">
        <v>999550</v>
      </c>
      <c r="N23" s="340">
        <f t="shared" si="7"/>
        <v>-23</v>
      </c>
      <c r="O23" s="340">
        <f>$F23*N23</f>
        <v>-23000</v>
      </c>
      <c r="P23" s="340">
        <f>O23/1000000</f>
        <v>-0.023</v>
      </c>
      <c r="Q23" s="691"/>
    </row>
    <row r="24" spans="1:17" ht="15.75" customHeight="1">
      <c r="A24" s="453">
        <v>14</v>
      </c>
      <c r="B24" s="454" t="s">
        <v>99</v>
      </c>
      <c r="C24" s="459">
        <v>4864836</v>
      </c>
      <c r="D24" s="43" t="s">
        <v>12</v>
      </c>
      <c r="E24" s="44" t="s">
        <v>350</v>
      </c>
      <c r="F24" s="468">
        <v>1000</v>
      </c>
      <c r="G24" s="419">
        <v>999262</v>
      </c>
      <c r="H24" s="420">
        <v>999327</v>
      </c>
      <c r="I24" s="487">
        <f t="shared" si="6"/>
        <v>-65</v>
      </c>
      <c r="J24" s="487">
        <f t="shared" si="1"/>
        <v>-65000</v>
      </c>
      <c r="K24" s="487">
        <f t="shared" si="2"/>
        <v>-0.065</v>
      </c>
      <c r="L24" s="419">
        <v>17360</v>
      </c>
      <c r="M24" s="420">
        <v>17342</v>
      </c>
      <c r="N24" s="487">
        <f t="shared" si="7"/>
        <v>18</v>
      </c>
      <c r="O24" s="487">
        <f t="shared" si="4"/>
        <v>18000</v>
      </c>
      <c r="P24" s="487">
        <f t="shared" si="5"/>
        <v>0.018</v>
      </c>
      <c r="Q24" s="176"/>
    </row>
    <row r="25" spans="1:17" ht="15.75" customHeight="1">
      <c r="A25" s="453">
        <v>15</v>
      </c>
      <c r="B25" s="454" t="s">
        <v>100</v>
      </c>
      <c r="C25" s="459">
        <v>4864837</v>
      </c>
      <c r="D25" s="43" t="s">
        <v>12</v>
      </c>
      <c r="E25" s="44" t="s">
        <v>350</v>
      </c>
      <c r="F25" s="468">
        <v>1000</v>
      </c>
      <c r="G25" s="419">
        <v>1022</v>
      </c>
      <c r="H25" s="420">
        <v>1124</v>
      </c>
      <c r="I25" s="487">
        <f t="shared" si="6"/>
        <v>-102</v>
      </c>
      <c r="J25" s="487">
        <f t="shared" si="1"/>
        <v>-102000</v>
      </c>
      <c r="K25" s="487">
        <f t="shared" si="2"/>
        <v>-0.102</v>
      </c>
      <c r="L25" s="419">
        <v>38812</v>
      </c>
      <c r="M25" s="420">
        <v>38726</v>
      </c>
      <c r="N25" s="487">
        <f t="shared" si="7"/>
        <v>86</v>
      </c>
      <c r="O25" s="487">
        <f t="shared" si="4"/>
        <v>86000</v>
      </c>
      <c r="P25" s="340">
        <f t="shared" si="5"/>
        <v>0.086</v>
      </c>
      <c r="Q25" s="176"/>
    </row>
    <row r="26" spans="1:17" ht="15.75" customHeight="1">
      <c r="A26" s="453">
        <v>16</v>
      </c>
      <c r="B26" s="454" t="s">
        <v>101</v>
      </c>
      <c r="C26" s="459">
        <v>4864838</v>
      </c>
      <c r="D26" s="43" t="s">
        <v>12</v>
      </c>
      <c r="E26" s="44" t="s">
        <v>350</v>
      </c>
      <c r="F26" s="468">
        <v>1000</v>
      </c>
      <c r="G26" s="419">
        <v>999896</v>
      </c>
      <c r="H26" s="420">
        <v>999938</v>
      </c>
      <c r="I26" s="487">
        <f t="shared" si="6"/>
        <v>-42</v>
      </c>
      <c r="J26" s="487">
        <f t="shared" si="1"/>
        <v>-42000</v>
      </c>
      <c r="K26" s="487">
        <f t="shared" si="2"/>
        <v>-0.042</v>
      </c>
      <c r="L26" s="419">
        <v>28345</v>
      </c>
      <c r="M26" s="420">
        <v>27966</v>
      </c>
      <c r="N26" s="487">
        <f t="shared" si="7"/>
        <v>379</v>
      </c>
      <c r="O26" s="487">
        <f t="shared" si="4"/>
        <v>379000</v>
      </c>
      <c r="P26" s="487">
        <f t="shared" si="5"/>
        <v>0.379</v>
      </c>
      <c r="Q26" s="176"/>
    </row>
    <row r="27" spans="1:17" ht="15.75" customHeight="1">
      <c r="A27" s="453">
        <v>17</v>
      </c>
      <c r="B27" s="454" t="s">
        <v>124</v>
      </c>
      <c r="C27" s="459">
        <v>4864839</v>
      </c>
      <c r="D27" s="43" t="s">
        <v>12</v>
      </c>
      <c r="E27" s="44" t="s">
        <v>350</v>
      </c>
      <c r="F27" s="468">
        <v>1000</v>
      </c>
      <c r="G27" s="419">
        <v>1600</v>
      </c>
      <c r="H27" s="420">
        <v>1591</v>
      </c>
      <c r="I27" s="487">
        <f t="shared" si="6"/>
        <v>9</v>
      </c>
      <c r="J27" s="487">
        <f t="shared" si="1"/>
        <v>9000</v>
      </c>
      <c r="K27" s="487">
        <f t="shared" si="2"/>
        <v>0.009</v>
      </c>
      <c r="L27" s="419">
        <v>9503</v>
      </c>
      <c r="M27" s="420">
        <v>9501</v>
      </c>
      <c r="N27" s="487">
        <f t="shared" si="7"/>
        <v>2</v>
      </c>
      <c r="O27" s="487">
        <f t="shared" si="4"/>
        <v>2000</v>
      </c>
      <c r="P27" s="487">
        <f t="shared" si="5"/>
        <v>0.002</v>
      </c>
      <c r="Q27" s="176"/>
    </row>
    <row r="28" spans="1:17" ht="15.75" customHeight="1">
      <c r="A28" s="453">
        <v>18</v>
      </c>
      <c r="B28" s="454" t="s">
        <v>127</v>
      </c>
      <c r="C28" s="459">
        <v>4864788</v>
      </c>
      <c r="D28" s="43" t="s">
        <v>12</v>
      </c>
      <c r="E28" s="44" t="s">
        <v>350</v>
      </c>
      <c r="F28" s="468">
        <v>100</v>
      </c>
      <c r="G28" s="419">
        <v>11429</v>
      </c>
      <c r="H28" s="420">
        <v>11379</v>
      </c>
      <c r="I28" s="487">
        <f t="shared" si="6"/>
        <v>50</v>
      </c>
      <c r="J28" s="487">
        <f t="shared" si="1"/>
        <v>5000</v>
      </c>
      <c r="K28" s="487">
        <f t="shared" si="2"/>
        <v>0.005</v>
      </c>
      <c r="L28" s="419">
        <v>338</v>
      </c>
      <c r="M28" s="420">
        <v>336</v>
      </c>
      <c r="N28" s="487">
        <f t="shared" si="7"/>
        <v>2</v>
      </c>
      <c r="O28" s="487">
        <f t="shared" si="4"/>
        <v>200</v>
      </c>
      <c r="P28" s="487">
        <f t="shared" si="5"/>
        <v>0.0002</v>
      </c>
      <c r="Q28" s="176"/>
    </row>
    <row r="29" spans="1:17" ht="15.75" customHeight="1">
      <c r="A29" s="453">
        <v>19</v>
      </c>
      <c r="B29" s="454" t="s">
        <v>125</v>
      </c>
      <c r="C29" s="459">
        <v>4864883</v>
      </c>
      <c r="D29" s="43" t="s">
        <v>12</v>
      </c>
      <c r="E29" s="44" t="s">
        <v>350</v>
      </c>
      <c r="F29" s="468">
        <v>1000</v>
      </c>
      <c r="G29" s="419">
        <v>996951</v>
      </c>
      <c r="H29" s="420">
        <v>996818</v>
      </c>
      <c r="I29" s="487">
        <f t="shared" si="6"/>
        <v>133</v>
      </c>
      <c r="J29" s="487">
        <f t="shared" si="1"/>
        <v>133000</v>
      </c>
      <c r="K29" s="487">
        <f t="shared" si="2"/>
        <v>0.133</v>
      </c>
      <c r="L29" s="419">
        <v>15143</v>
      </c>
      <c r="M29" s="420">
        <v>15175</v>
      </c>
      <c r="N29" s="487">
        <f t="shared" si="7"/>
        <v>-32</v>
      </c>
      <c r="O29" s="487">
        <f t="shared" si="4"/>
        <v>-32000</v>
      </c>
      <c r="P29" s="487">
        <f t="shared" si="5"/>
        <v>-0.032</v>
      </c>
      <c r="Q29" s="176"/>
    </row>
    <row r="30" spans="1:17" ht="15.75" customHeight="1">
      <c r="A30" s="453"/>
      <c r="B30" s="456" t="s">
        <v>102</v>
      </c>
      <c r="C30" s="459"/>
      <c r="D30" s="43"/>
      <c r="E30" s="43"/>
      <c r="F30" s="468"/>
      <c r="G30" s="419"/>
      <c r="H30" s="420"/>
      <c r="I30" s="21"/>
      <c r="J30" s="21"/>
      <c r="K30" s="234"/>
      <c r="L30" s="97"/>
      <c r="M30" s="21"/>
      <c r="N30" s="21"/>
      <c r="O30" s="21"/>
      <c r="P30" s="234"/>
      <c r="Q30" s="176"/>
    </row>
    <row r="31" spans="1:17" s="682" customFormat="1" ht="15.75" customHeight="1">
      <c r="A31" s="453">
        <v>20</v>
      </c>
      <c r="B31" s="454" t="s">
        <v>103</v>
      </c>
      <c r="C31" s="459">
        <v>4864954</v>
      </c>
      <c r="D31" s="43" t="s">
        <v>12</v>
      </c>
      <c r="E31" s="44" t="s">
        <v>350</v>
      </c>
      <c r="F31" s="468">
        <v>1375</v>
      </c>
      <c r="G31" s="422">
        <v>999999</v>
      </c>
      <c r="H31" s="423">
        <v>999999</v>
      </c>
      <c r="I31" s="340">
        <f>G31-H31</f>
        <v>0</v>
      </c>
      <c r="J31" s="340">
        <f>$F31*I31</f>
        <v>0</v>
      </c>
      <c r="K31" s="340">
        <f>J31/1000000</f>
        <v>0</v>
      </c>
      <c r="L31" s="422">
        <v>989494</v>
      </c>
      <c r="M31" s="423">
        <v>992080</v>
      </c>
      <c r="N31" s="340">
        <f>L31-M31</f>
        <v>-2586</v>
      </c>
      <c r="O31" s="340">
        <f>$F31*N31</f>
        <v>-3555750</v>
      </c>
      <c r="P31" s="340">
        <f>O31/1000000</f>
        <v>-3.55575</v>
      </c>
      <c r="Q31" s="691"/>
    </row>
    <row r="32" spans="1:17" ht="15.75" customHeight="1">
      <c r="A32" s="453">
        <v>21</v>
      </c>
      <c r="B32" s="454" t="s">
        <v>104</v>
      </c>
      <c r="C32" s="459">
        <v>4865042</v>
      </c>
      <c r="D32" s="43" t="s">
        <v>12</v>
      </c>
      <c r="E32" s="44" t="s">
        <v>350</v>
      </c>
      <c r="F32" s="468">
        <v>1100</v>
      </c>
      <c r="G32" s="419">
        <v>999998</v>
      </c>
      <c r="H32" s="420">
        <v>999998</v>
      </c>
      <c r="I32" s="487">
        <f>G32-H32</f>
        <v>0</v>
      </c>
      <c r="J32" s="487">
        <f t="shared" si="1"/>
        <v>0</v>
      </c>
      <c r="K32" s="487">
        <f t="shared" si="2"/>
        <v>0</v>
      </c>
      <c r="L32" s="419">
        <v>707540</v>
      </c>
      <c r="M32" s="420">
        <v>711590</v>
      </c>
      <c r="N32" s="487">
        <f>L32-M32</f>
        <v>-4050</v>
      </c>
      <c r="O32" s="487">
        <f t="shared" si="4"/>
        <v>-4455000</v>
      </c>
      <c r="P32" s="487">
        <f t="shared" si="5"/>
        <v>-4.455</v>
      </c>
      <c r="Q32" s="176"/>
    </row>
    <row r="33" spans="1:17" s="682" customFormat="1" ht="15.75" customHeight="1">
      <c r="A33" s="453">
        <v>22</v>
      </c>
      <c r="B33" s="454" t="s">
        <v>371</v>
      </c>
      <c r="C33" s="459">
        <v>4864943</v>
      </c>
      <c r="D33" s="43" t="s">
        <v>12</v>
      </c>
      <c r="E33" s="44" t="s">
        <v>350</v>
      </c>
      <c r="F33" s="468">
        <v>1000</v>
      </c>
      <c r="G33" s="422">
        <v>983479</v>
      </c>
      <c r="H33" s="423">
        <v>984048</v>
      </c>
      <c r="I33" s="340">
        <f>G33-H33</f>
        <v>-569</v>
      </c>
      <c r="J33" s="340">
        <f>$F33*I33</f>
        <v>-569000</v>
      </c>
      <c r="K33" s="340">
        <f>J33/1000000</f>
        <v>-0.569</v>
      </c>
      <c r="L33" s="422">
        <v>8332</v>
      </c>
      <c r="M33" s="423">
        <v>8332</v>
      </c>
      <c r="N33" s="340">
        <f>L33-M33</f>
        <v>0</v>
      </c>
      <c r="O33" s="340">
        <f>$F33*N33</f>
        <v>0</v>
      </c>
      <c r="P33" s="340">
        <f>O33/1000000</f>
        <v>0</v>
      </c>
      <c r="Q33" s="691"/>
    </row>
    <row r="34" spans="1:17" ht="15.75" customHeight="1">
      <c r="A34" s="453"/>
      <c r="B34" s="456" t="s">
        <v>34</v>
      </c>
      <c r="C34" s="459"/>
      <c r="D34" s="43"/>
      <c r="E34" s="43"/>
      <c r="F34" s="468"/>
      <c r="G34" s="419"/>
      <c r="H34" s="420"/>
      <c r="I34" s="487"/>
      <c r="J34" s="487"/>
      <c r="K34" s="234">
        <f>SUM(K18:K33)</f>
        <v>-0.602</v>
      </c>
      <c r="L34" s="488"/>
      <c r="M34" s="487"/>
      <c r="N34" s="487"/>
      <c r="O34" s="487"/>
      <c r="P34" s="234">
        <f>SUM(P18:P33)</f>
        <v>-7.47855</v>
      </c>
      <c r="Q34" s="176"/>
    </row>
    <row r="35" spans="1:17" ht="15.75" customHeight="1">
      <c r="A35" s="453">
        <v>23</v>
      </c>
      <c r="B35" s="454" t="s">
        <v>105</v>
      </c>
      <c r="C35" s="459">
        <v>4864910</v>
      </c>
      <c r="D35" s="43" t="s">
        <v>12</v>
      </c>
      <c r="E35" s="44" t="s">
        <v>350</v>
      </c>
      <c r="F35" s="468">
        <v>-1000</v>
      </c>
      <c r="G35" s="419">
        <v>955477</v>
      </c>
      <c r="H35" s="420">
        <v>955529</v>
      </c>
      <c r="I35" s="487">
        <f>G35-H35</f>
        <v>-52</v>
      </c>
      <c r="J35" s="487">
        <f t="shared" si="1"/>
        <v>52000</v>
      </c>
      <c r="K35" s="487">
        <f t="shared" si="2"/>
        <v>0.052</v>
      </c>
      <c r="L35" s="419">
        <v>946289</v>
      </c>
      <c r="M35" s="420">
        <v>947105</v>
      </c>
      <c r="N35" s="487">
        <f>L35-M35</f>
        <v>-816</v>
      </c>
      <c r="O35" s="487">
        <f t="shared" si="4"/>
        <v>816000</v>
      </c>
      <c r="P35" s="487">
        <f t="shared" si="5"/>
        <v>0.816</v>
      </c>
      <c r="Q35" s="176"/>
    </row>
    <row r="36" spans="1:17" ht="15.75" customHeight="1">
      <c r="A36" s="453">
        <v>24</v>
      </c>
      <c r="B36" s="454" t="s">
        <v>106</v>
      </c>
      <c r="C36" s="459">
        <v>4864911</v>
      </c>
      <c r="D36" s="43" t="s">
        <v>12</v>
      </c>
      <c r="E36" s="44" t="s">
        <v>350</v>
      </c>
      <c r="F36" s="468">
        <v>-1000</v>
      </c>
      <c r="G36" s="419">
        <v>963662</v>
      </c>
      <c r="H36" s="420">
        <v>964022</v>
      </c>
      <c r="I36" s="487">
        <f>G36-H36</f>
        <v>-360</v>
      </c>
      <c r="J36" s="487">
        <f t="shared" si="1"/>
        <v>360000</v>
      </c>
      <c r="K36" s="487">
        <f t="shared" si="2"/>
        <v>0.36</v>
      </c>
      <c r="L36" s="419">
        <v>955110</v>
      </c>
      <c r="M36" s="420">
        <v>955128</v>
      </c>
      <c r="N36" s="487">
        <f>L36-M36</f>
        <v>-18</v>
      </c>
      <c r="O36" s="487">
        <f t="shared" si="4"/>
        <v>18000</v>
      </c>
      <c r="P36" s="487">
        <f t="shared" si="5"/>
        <v>0.018</v>
      </c>
      <c r="Q36" s="176"/>
    </row>
    <row r="37" spans="1:17" ht="15.75" customHeight="1">
      <c r="A37" s="453">
        <v>25</v>
      </c>
      <c r="B37" s="506" t="s">
        <v>148</v>
      </c>
      <c r="C37" s="469">
        <v>4902528</v>
      </c>
      <c r="D37" s="13" t="s">
        <v>12</v>
      </c>
      <c r="E37" s="44" t="s">
        <v>350</v>
      </c>
      <c r="F37" s="469">
        <v>300</v>
      </c>
      <c r="G37" s="419">
        <v>22</v>
      </c>
      <c r="H37" s="420">
        <v>22</v>
      </c>
      <c r="I37" s="487">
        <f>G37-H37</f>
        <v>0</v>
      </c>
      <c r="J37" s="487">
        <f>$F37*I37</f>
        <v>0</v>
      </c>
      <c r="K37" s="487">
        <f>J37/1000000</f>
        <v>0</v>
      </c>
      <c r="L37" s="419">
        <v>426</v>
      </c>
      <c r="M37" s="420">
        <v>418</v>
      </c>
      <c r="N37" s="487">
        <f>L37-M37</f>
        <v>8</v>
      </c>
      <c r="O37" s="487">
        <f>$F37*N37</f>
        <v>2400</v>
      </c>
      <c r="P37" s="487">
        <f>O37/1000000</f>
        <v>0.0024</v>
      </c>
      <c r="Q37" s="524"/>
    </row>
    <row r="38" spans="1:17" ht="12.75" customHeight="1">
      <c r="A38" s="453"/>
      <c r="B38" s="456" t="s">
        <v>28</v>
      </c>
      <c r="C38" s="459"/>
      <c r="D38" s="43"/>
      <c r="E38" s="43"/>
      <c r="F38" s="468"/>
      <c r="G38" s="419"/>
      <c r="H38" s="420"/>
      <c r="I38" s="487"/>
      <c r="J38" s="487"/>
      <c r="K38" s="487"/>
      <c r="L38" s="488"/>
      <c r="M38" s="487"/>
      <c r="N38" s="487"/>
      <c r="O38" s="487"/>
      <c r="P38" s="487"/>
      <c r="Q38" s="176"/>
    </row>
    <row r="39" spans="1:17" ht="15">
      <c r="A39" s="453">
        <v>26</v>
      </c>
      <c r="B39" s="404" t="s">
        <v>48</v>
      </c>
      <c r="C39" s="459">
        <v>5128409</v>
      </c>
      <c r="D39" s="47" t="s">
        <v>12</v>
      </c>
      <c r="E39" s="44" t="s">
        <v>350</v>
      </c>
      <c r="F39" s="468">
        <v>1000</v>
      </c>
      <c r="G39" s="422">
        <v>679</v>
      </c>
      <c r="H39" s="423">
        <v>540</v>
      </c>
      <c r="I39" s="340">
        <f>G39-H39</f>
        <v>139</v>
      </c>
      <c r="J39" s="340">
        <f t="shared" si="1"/>
        <v>139000</v>
      </c>
      <c r="K39" s="340">
        <f t="shared" si="2"/>
        <v>0.139</v>
      </c>
      <c r="L39" s="422">
        <v>5945</v>
      </c>
      <c r="M39" s="423">
        <v>5935</v>
      </c>
      <c r="N39" s="340">
        <f>L39-M39</f>
        <v>10</v>
      </c>
      <c r="O39" s="340">
        <f t="shared" si="4"/>
        <v>10000</v>
      </c>
      <c r="P39" s="340">
        <f t="shared" si="5"/>
        <v>0.01</v>
      </c>
      <c r="Q39" s="545"/>
    </row>
    <row r="40" spans="1:17" ht="12.75" customHeight="1">
      <c r="A40" s="453"/>
      <c r="B40" s="456" t="s">
        <v>107</v>
      </c>
      <c r="C40" s="459"/>
      <c r="D40" s="43"/>
      <c r="E40" s="43"/>
      <c r="F40" s="468"/>
      <c r="G40" s="419"/>
      <c r="H40" s="420"/>
      <c r="I40" s="487"/>
      <c r="J40" s="487"/>
      <c r="K40" s="487"/>
      <c r="L40" s="488"/>
      <c r="M40" s="487"/>
      <c r="N40" s="487"/>
      <c r="O40" s="487"/>
      <c r="P40" s="487"/>
      <c r="Q40" s="176"/>
    </row>
    <row r="41" spans="1:17" s="682" customFormat="1" ht="15.75" customHeight="1">
      <c r="A41" s="453">
        <v>27</v>
      </c>
      <c r="B41" s="454" t="s">
        <v>108</v>
      </c>
      <c r="C41" s="459">
        <v>4864962</v>
      </c>
      <c r="D41" s="43" t="s">
        <v>12</v>
      </c>
      <c r="E41" s="44" t="s">
        <v>350</v>
      </c>
      <c r="F41" s="468">
        <v>-1000</v>
      </c>
      <c r="G41" s="422">
        <v>55278</v>
      </c>
      <c r="H41" s="423">
        <v>54442</v>
      </c>
      <c r="I41" s="340">
        <f>G41-H41</f>
        <v>836</v>
      </c>
      <c r="J41" s="340">
        <f t="shared" si="1"/>
        <v>-836000</v>
      </c>
      <c r="K41" s="340">
        <f t="shared" si="2"/>
        <v>-0.836</v>
      </c>
      <c r="L41" s="422">
        <v>974936</v>
      </c>
      <c r="M41" s="423">
        <v>974918</v>
      </c>
      <c r="N41" s="340">
        <f>L41-M41</f>
        <v>18</v>
      </c>
      <c r="O41" s="340">
        <f t="shared" si="4"/>
        <v>-18000</v>
      </c>
      <c r="P41" s="340">
        <f t="shared" si="5"/>
        <v>-0.018</v>
      </c>
      <c r="Q41" s="691"/>
    </row>
    <row r="42" spans="1:17" ht="15.75" customHeight="1">
      <c r="A42" s="453">
        <v>28</v>
      </c>
      <c r="B42" s="454" t="s">
        <v>109</v>
      </c>
      <c r="C42" s="459">
        <v>4865033</v>
      </c>
      <c r="D42" s="43" t="s">
        <v>12</v>
      </c>
      <c r="E42" s="44" t="s">
        <v>350</v>
      </c>
      <c r="F42" s="468">
        <v>-1000</v>
      </c>
      <c r="G42" s="419">
        <v>41895</v>
      </c>
      <c r="H42" s="420">
        <v>41816</v>
      </c>
      <c r="I42" s="487">
        <f>G42-H42</f>
        <v>79</v>
      </c>
      <c r="J42" s="487">
        <f t="shared" si="1"/>
        <v>-79000</v>
      </c>
      <c r="K42" s="487">
        <f t="shared" si="2"/>
        <v>-0.079</v>
      </c>
      <c r="L42" s="419">
        <v>970599</v>
      </c>
      <c r="M42" s="420">
        <v>970758</v>
      </c>
      <c r="N42" s="487">
        <f>L42-M42</f>
        <v>-159</v>
      </c>
      <c r="O42" s="487">
        <f t="shared" si="4"/>
        <v>159000</v>
      </c>
      <c r="P42" s="487">
        <f t="shared" si="5"/>
        <v>0.159</v>
      </c>
      <c r="Q42" s="176"/>
    </row>
    <row r="43" spans="1:17" ht="15.75" customHeight="1">
      <c r="A43" s="453">
        <v>29</v>
      </c>
      <c r="B43" s="454" t="s">
        <v>110</v>
      </c>
      <c r="C43" s="459">
        <v>5128420</v>
      </c>
      <c r="D43" s="43" t="s">
        <v>12</v>
      </c>
      <c r="E43" s="44" t="s">
        <v>350</v>
      </c>
      <c r="F43" s="468">
        <v>-1000</v>
      </c>
      <c r="G43" s="419">
        <v>996956</v>
      </c>
      <c r="H43" s="420">
        <v>996988</v>
      </c>
      <c r="I43" s="487">
        <f>G43-H43</f>
        <v>-32</v>
      </c>
      <c r="J43" s="487">
        <f t="shared" si="1"/>
        <v>32000</v>
      </c>
      <c r="K43" s="487">
        <f t="shared" si="2"/>
        <v>0.032</v>
      </c>
      <c r="L43" s="419">
        <v>994917</v>
      </c>
      <c r="M43" s="420">
        <v>995127</v>
      </c>
      <c r="N43" s="487">
        <f>L43-M43</f>
        <v>-210</v>
      </c>
      <c r="O43" s="487">
        <f t="shared" si="4"/>
        <v>210000</v>
      </c>
      <c r="P43" s="487">
        <f t="shared" si="5"/>
        <v>0.21</v>
      </c>
      <c r="Q43" s="542"/>
    </row>
    <row r="44" spans="1:17" s="682" customFormat="1" ht="15.75" customHeight="1">
      <c r="A44" s="453">
        <v>30</v>
      </c>
      <c r="B44" s="404" t="s">
        <v>111</v>
      </c>
      <c r="C44" s="459">
        <v>4864906</v>
      </c>
      <c r="D44" s="43" t="s">
        <v>12</v>
      </c>
      <c r="E44" s="44" t="s">
        <v>350</v>
      </c>
      <c r="F44" s="468">
        <v>-1000</v>
      </c>
      <c r="G44" s="422">
        <v>87</v>
      </c>
      <c r="H44" s="423">
        <v>102</v>
      </c>
      <c r="I44" s="340">
        <f>G44-H44</f>
        <v>-15</v>
      </c>
      <c r="J44" s="340">
        <f>$F44*I44</f>
        <v>15000</v>
      </c>
      <c r="K44" s="340">
        <f>J44/1000000</f>
        <v>0.015</v>
      </c>
      <c r="L44" s="422">
        <v>999786</v>
      </c>
      <c r="M44" s="423">
        <v>999846</v>
      </c>
      <c r="N44" s="340">
        <f>L44-M44</f>
        <v>-60</v>
      </c>
      <c r="O44" s="340">
        <f>$F44*N44</f>
        <v>60000</v>
      </c>
      <c r="P44" s="340">
        <f>O44/1000000</f>
        <v>0.06</v>
      </c>
      <c r="Q44" s="744"/>
    </row>
    <row r="45" spans="1:17" ht="15.75" customHeight="1">
      <c r="A45" s="453"/>
      <c r="B45" s="456" t="s">
        <v>414</v>
      </c>
      <c r="C45" s="459"/>
      <c r="D45" s="706"/>
      <c r="E45" s="707"/>
      <c r="F45" s="468"/>
      <c r="G45" s="488"/>
      <c r="H45" s="487"/>
      <c r="I45" s="487"/>
      <c r="J45" s="487"/>
      <c r="K45" s="487"/>
      <c r="L45" s="488"/>
      <c r="M45" s="487"/>
      <c r="N45" s="487"/>
      <c r="O45" s="487"/>
      <c r="P45" s="487"/>
      <c r="Q45" s="222"/>
    </row>
    <row r="46" spans="1:17" s="682" customFormat="1" ht="15.75" customHeight="1">
      <c r="A46" s="453">
        <v>31</v>
      </c>
      <c r="B46" s="454" t="s">
        <v>108</v>
      </c>
      <c r="C46" s="459">
        <v>4865002</v>
      </c>
      <c r="D46" s="706" t="s">
        <v>12</v>
      </c>
      <c r="E46" s="707" t="s">
        <v>350</v>
      </c>
      <c r="F46" s="468">
        <v>-2000</v>
      </c>
      <c r="G46" s="422">
        <v>2983</v>
      </c>
      <c r="H46" s="423">
        <v>3121</v>
      </c>
      <c r="I46" s="340">
        <f>G46-H46</f>
        <v>-138</v>
      </c>
      <c r="J46" s="340">
        <f>$F46*I46</f>
        <v>276000</v>
      </c>
      <c r="K46" s="340">
        <f>J46/1000000</f>
        <v>0.276</v>
      </c>
      <c r="L46" s="422">
        <v>999598</v>
      </c>
      <c r="M46" s="423">
        <v>999615</v>
      </c>
      <c r="N46" s="340">
        <f>L46-M46</f>
        <v>-17</v>
      </c>
      <c r="O46" s="340">
        <f>$F46*N46</f>
        <v>34000</v>
      </c>
      <c r="P46" s="340">
        <f>O46/1000000</f>
        <v>0.034</v>
      </c>
      <c r="Q46" s="767"/>
    </row>
    <row r="47" spans="1:17" s="682" customFormat="1" ht="15.75" customHeight="1">
      <c r="A47" s="453">
        <v>32</v>
      </c>
      <c r="B47" s="454" t="s">
        <v>417</v>
      </c>
      <c r="C47" s="459">
        <v>5128431</v>
      </c>
      <c r="D47" s="706" t="s">
        <v>12</v>
      </c>
      <c r="E47" s="707" t="s">
        <v>350</v>
      </c>
      <c r="F47" s="468">
        <v>-2000</v>
      </c>
      <c r="G47" s="422">
        <v>999380</v>
      </c>
      <c r="H47" s="423">
        <v>999522</v>
      </c>
      <c r="I47" s="340">
        <f>G47-H47</f>
        <v>-142</v>
      </c>
      <c r="J47" s="340">
        <f>$F47*I47</f>
        <v>284000</v>
      </c>
      <c r="K47" s="340">
        <f>J47/1000000</f>
        <v>0.284</v>
      </c>
      <c r="L47" s="422">
        <v>999932</v>
      </c>
      <c r="M47" s="423">
        <v>999933</v>
      </c>
      <c r="N47" s="340">
        <f>L47-M47</f>
        <v>-1</v>
      </c>
      <c r="O47" s="340">
        <f>$F47*N47</f>
        <v>2000</v>
      </c>
      <c r="P47" s="340">
        <f>O47/1000000</f>
        <v>0.002</v>
      </c>
      <c r="Q47" s="709"/>
    </row>
    <row r="48" spans="1:17" s="682" customFormat="1" ht="15.75" customHeight="1">
      <c r="A48" s="453">
        <v>33</v>
      </c>
      <c r="B48" s="454" t="s">
        <v>415</v>
      </c>
      <c r="C48" s="459">
        <v>5128452</v>
      </c>
      <c r="D48" s="706" t="s">
        <v>12</v>
      </c>
      <c r="E48" s="707" t="s">
        <v>350</v>
      </c>
      <c r="F48" s="468">
        <v>-1000</v>
      </c>
      <c r="G48" s="422">
        <v>143</v>
      </c>
      <c r="H48" s="423">
        <v>1012</v>
      </c>
      <c r="I48" s="340">
        <f>G48-H48</f>
        <v>-869</v>
      </c>
      <c r="J48" s="340">
        <f>$F48*I48</f>
        <v>869000</v>
      </c>
      <c r="K48" s="340">
        <f>J48/1000000</f>
        <v>0.869</v>
      </c>
      <c r="L48" s="422">
        <v>999919</v>
      </c>
      <c r="M48" s="423">
        <v>999919</v>
      </c>
      <c r="N48" s="340">
        <f>L48-M48</f>
        <v>0</v>
      </c>
      <c r="O48" s="340">
        <f>$F48*N48</f>
        <v>0</v>
      </c>
      <c r="P48" s="340">
        <f>O48/1000000</f>
        <v>0</v>
      </c>
      <c r="Q48" s="767"/>
    </row>
    <row r="49" spans="1:17" ht="12.75" customHeight="1">
      <c r="A49" s="453"/>
      <c r="B49" s="456" t="s">
        <v>44</v>
      </c>
      <c r="C49" s="459"/>
      <c r="D49" s="43"/>
      <c r="E49" s="43"/>
      <c r="F49" s="468"/>
      <c r="G49" s="419"/>
      <c r="H49" s="420"/>
      <c r="I49" s="487"/>
      <c r="J49" s="487"/>
      <c r="K49" s="487"/>
      <c r="L49" s="488"/>
      <c r="M49" s="487"/>
      <c r="N49" s="487"/>
      <c r="O49" s="487"/>
      <c r="P49" s="487"/>
      <c r="Q49" s="176"/>
    </row>
    <row r="50" spans="1:17" ht="12.75" customHeight="1">
      <c r="A50" s="453"/>
      <c r="B50" s="455" t="s">
        <v>18</v>
      </c>
      <c r="C50" s="459"/>
      <c r="D50" s="47"/>
      <c r="E50" s="47"/>
      <c r="F50" s="468"/>
      <c r="G50" s="419"/>
      <c r="H50" s="420"/>
      <c r="I50" s="487"/>
      <c r="J50" s="487"/>
      <c r="K50" s="487"/>
      <c r="L50" s="488"/>
      <c r="M50" s="487"/>
      <c r="N50" s="487"/>
      <c r="O50" s="487"/>
      <c r="P50" s="487"/>
      <c r="Q50" s="176"/>
    </row>
    <row r="51" spans="1:17" ht="15.75" customHeight="1">
      <c r="A51" s="453">
        <v>34</v>
      </c>
      <c r="B51" s="454" t="s">
        <v>19</v>
      </c>
      <c r="C51" s="459">
        <v>4864808</v>
      </c>
      <c r="D51" s="43" t="s">
        <v>12</v>
      </c>
      <c r="E51" s="44" t="s">
        <v>350</v>
      </c>
      <c r="F51" s="468">
        <v>200</v>
      </c>
      <c r="G51" s="419">
        <v>9288</v>
      </c>
      <c r="H51" s="420">
        <v>9263</v>
      </c>
      <c r="I51" s="487">
        <f>G51-H51</f>
        <v>25</v>
      </c>
      <c r="J51" s="487">
        <f>$F51*I51</f>
        <v>5000</v>
      </c>
      <c r="K51" s="487">
        <f>J51/1000000</f>
        <v>0.005</v>
      </c>
      <c r="L51" s="419">
        <v>21476</v>
      </c>
      <c r="M51" s="420">
        <v>21190</v>
      </c>
      <c r="N51" s="487">
        <f>L51-M51</f>
        <v>286</v>
      </c>
      <c r="O51" s="487">
        <f>$F51*N51</f>
        <v>57200</v>
      </c>
      <c r="P51" s="487">
        <f>O51/1000000</f>
        <v>0.0572</v>
      </c>
      <c r="Q51" s="541"/>
    </row>
    <row r="52" spans="1:17" s="682" customFormat="1" ht="15.75" customHeight="1">
      <c r="A52" s="453">
        <v>35</v>
      </c>
      <c r="B52" s="454" t="s">
        <v>20</v>
      </c>
      <c r="C52" s="459">
        <v>4865144</v>
      </c>
      <c r="D52" s="43" t="s">
        <v>12</v>
      </c>
      <c r="E52" s="44" t="s">
        <v>350</v>
      </c>
      <c r="F52" s="468">
        <v>1000</v>
      </c>
      <c r="G52" s="422">
        <v>85733</v>
      </c>
      <c r="H52" s="423">
        <v>85726</v>
      </c>
      <c r="I52" s="340">
        <f>G52-H52</f>
        <v>7</v>
      </c>
      <c r="J52" s="340">
        <f>$F52*I52</f>
        <v>7000</v>
      </c>
      <c r="K52" s="340">
        <f>J52/1000000</f>
        <v>0.007</v>
      </c>
      <c r="L52" s="422">
        <v>120110</v>
      </c>
      <c r="M52" s="423">
        <v>119881</v>
      </c>
      <c r="N52" s="340">
        <f>L52-M52</f>
        <v>229</v>
      </c>
      <c r="O52" s="340">
        <f>$F52*N52</f>
        <v>229000</v>
      </c>
      <c r="P52" s="340">
        <f>O52/1000000</f>
        <v>0.229</v>
      </c>
      <c r="Q52" s="691"/>
    </row>
    <row r="53" spans="1:17" ht="12.75" customHeight="1">
      <c r="A53" s="453"/>
      <c r="B53" s="456" t="s">
        <v>121</v>
      </c>
      <c r="C53" s="459"/>
      <c r="D53" s="43"/>
      <c r="E53" s="43"/>
      <c r="F53" s="468"/>
      <c r="G53" s="419"/>
      <c r="H53" s="420"/>
      <c r="I53" s="487"/>
      <c r="J53" s="487"/>
      <c r="K53" s="487"/>
      <c r="L53" s="488"/>
      <c r="M53" s="487"/>
      <c r="N53" s="487"/>
      <c r="O53" s="487"/>
      <c r="P53" s="487"/>
      <c r="Q53" s="176"/>
    </row>
    <row r="54" spans="1:17" s="682" customFormat="1" ht="15.75" customHeight="1">
      <c r="A54" s="453">
        <v>36</v>
      </c>
      <c r="B54" s="454" t="s">
        <v>122</v>
      </c>
      <c r="C54" s="459">
        <v>4865134</v>
      </c>
      <c r="D54" s="43" t="s">
        <v>12</v>
      </c>
      <c r="E54" s="44" t="s">
        <v>350</v>
      </c>
      <c r="F54" s="468">
        <v>100</v>
      </c>
      <c r="G54" s="422">
        <v>97431</v>
      </c>
      <c r="H54" s="423">
        <v>97721</v>
      </c>
      <c r="I54" s="340">
        <f>G54-H54</f>
        <v>-290</v>
      </c>
      <c r="J54" s="340">
        <f t="shared" si="1"/>
        <v>-29000</v>
      </c>
      <c r="K54" s="340">
        <f t="shared" si="2"/>
        <v>-0.029</v>
      </c>
      <c r="L54" s="422">
        <v>1073</v>
      </c>
      <c r="M54" s="423">
        <v>1089</v>
      </c>
      <c r="N54" s="340">
        <f>L54-M54</f>
        <v>-16</v>
      </c>
      <c r="O54" s="340">
        <f t="shared" si="4"/>
        <v>-1600</v>
      </c>
      <c r="P54" s="340">
        <f t="shared" si="5"/>
        <v>-0.0016</v>
      </c>
      <c r="Q54" s="691"/>
    </row>
    <row r="55" spans="1:17" ht="15.75" customHeight="1" thickBot="1">
      <c r="A55" s="439">
        <v>37</v>
      </c>
      <c r="B55" s="405" t="s">
        <v>123</v>
      </c>
      <c r="C55" s="460">
        <v>4865135</v>
      </c>
      <c r="D55" s="52" t="s">
        <v>12</v>
      </c>
      <c r="E55" s="50" t="s">
        <v>350</v>
      </c>
      <c r="F55" s="470">
        <v>100</v>
      </c>
      <c r="G55" s="424">
        <v>150939</v>
      </c>
      <c r="H55" s="424">
        <v>149936</v>
      </c>
      <c r="I55" s="489">
        <f>G55-H55</f>
        <v>1003</v>
      </c>
      <c r="J55" s="489">
        <f t="shared" si="1"/>
        <v>100300</v>
      </c>
      <c r="K55" s="711">
        <f t="shared" si="2"/>
        <v>0.1003</v>
      </c>
      <c r="L55" s="424">
        <v>17434</v>
      </c>
      <c r="M55" s="424">
        <v>16878</v>
      </c>
      <c r="N55" s="489">
        <f>L55-M55</f>
        <v>556</v>
      </c>
      <c r="O55" s="489">
        <f t="shared" si="4"/>
        <v>55600</v>
      </c>
      <c r="P55" s="711">
        <f t="shared" si="5"/>
        <v>0.0556</v>
      </c>
      <c r="Q55" s="176"/>
    </row>
    <row r="56" spans="2:16" ht="17.25" thickTop="1">
      <c r="B56" s="17" t="s">
        <v>142</v>
      </c>
      <c r="F56" s="235"/>
      <c r="I56" s="18"/>
      <c r="J56" s="18"/>
      <c r="K56" s="494">
        <f>SUM(K8:K55)-K34</f>
        <v>4.1831663</v>
      </c>
      <c r="N56" s="18"/>
      <c r="O56" s="18"/>
      <c r="P56" s="494">
        <f>SUM(P8:P55)-P34</f>
        <v>-5.844899999999997</v>
      </c>
    </row>
    <row r="57" spans="2:16" ht="1.5" customHeight="1">
      <c r="B57" s="17"/>
      <c r="F57" s="235"/>
      <c r="I57" s="18"/>
      <c r="J57" s="18"/>
      <c r="K57" s="31"/>
      <c r="N57" s="18"/>
      <c r="O57" s="18"/>
      <c r="P57" s="31"/>
    </row>
    <row r="58" spans="2:16" ht="14.25" customHeight="1">
      <c r="B58" s="17" t="s">
        <v>143</v>
      </c>
      <c r="F58" s="235"/>
      <c r="I58" s="18"/>
      <c r="J58" s="18"/>
      <c r="K58" s="494">
        <f>SUM(K56:K57)</f>
        <v>4.1831663</v>
      </c>
      <c r="N58" s="18"/>
      <c r="O58" s="18"/>
      <c r="P58" s="494">
        <f>SUM(P56:P57)</f>
        <v>-5.844899999999997</v>
      </c>
    </row>
    <row r="59" ht="15">
      <c r="F59" s="235"/>
    </row>
    <row r="60" spans="6:17" ht="15">
      <c r="F60" s="235"/>
      <c r="Q60" s="302" t="str">
        <f>NDPL!$Q$1</f>
        <v>October-2015</v>
      </c>
    </row>
    <row r="61" ht="15">
      <c r="F61" s="235"/>
    </row>
    <row r="62" spans="6:17" ht="15">
      <c r="F62" s="235"/>
      <c r="Q62" s="302"/>
    </row>
    <row r="63" spans="1:16" ht="18.75" thickBot="1">
      <c r="A63" s="104" t="s">
        <v>249</v>
      </c>
      <c r="F63" s="235"/>
      <c r="G63" s="7"/>
      <c r="H63" s="7"/>
      <c r="I63" s="53" t="s">
        <v>7</v>
      </c>
      <c r="J63" s="19"/>
      <c r="K63" s="19"/>
      <c r="L63" s="19"/>
      <c r="M63" s="19"/>
      <c r="N63" s="53" t="s">
        <v>402</v>
      </c>
      <c r="O63" s="19"/>
      <c r="P63" s="19"/>
    </row>
    <row r="64" spans="1:17" ht="39.75" thickBot="1" thickTop="1">
      <c r="A64" s="38" t="s">
        <v>8</v>
      </c>
      <c r="B64" s="35" t="s">
        <v>9</v>
      </c>
      <c r="C64" s="36" t="s">
        <v>1</v>
      </c>
      <c r="D64" s="36" t="s">
        <v>2</v>
      </c>
      <c r="E64" s="36" t="s">
        <v>3</v>
      </c>
      <c r="F64" s="36" t="s">
        <v>10</v>
      </c>
      <c r="G64" s="38" t="str">
        <f>NDPL!G5</f>
        <v>FINAL READING 01/11/2015</v>
      </c>
      <c r="H64" s="36" t="str">
        <f>NDPL!H5</f>
        <v>INTIAL READING 01/10/2015</v>
      </c>
      <c r="I64" s="36" t="s">
        <v>4</v>
      </c>
      <c r="J64" s="36" t="s">
        <v>5</v>
      </c>
      <c r="K64" s="36" t="s">
        <v>6</v>
      </c>
      <c r="L64" s="38" t="str">
        <f>NDPL!G5</f>
        <v>FINAL READING 01/11/2015</v>
      </c>
      <c r="M64" s="36" t="str">
        <f>NDPL!H5</f>
        <v>INTIAL READING 01/10/2015</v>
      </c>
      <c r="N64" s="36" t="s">
        <v>4</v>
      </c>
      <c r="O64" s="36" t="s">
        <v>5</v>
      </c>
      <c r="P64" s="36" t="s">
        <v>6</v>
      </c>
      <c r="Q64" s="37" t="s">
        <v>313</v>
      </c>
    </row>
    <row r="65" spans="1:16" ht="17.25" thickBot="1" thickTop="1">
      <c r="A65" s="20"/>
      <c r="B65" s="105"/>
      <c r="C65" s="20"/>
      <c r="D65" s="20"/>
      <c r="E65" s="20"/>
      <c r="F65" s="406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7" ht="15.75" customHeight="1" thickTop="1">
      <c r="A66" s="451"/>
      <c r="B66" s="452" t="s">
        <v>128</v>
      </c>
      <c r="C66" s="39"/>
      <c r="D66" s="39"/>
      <c r="E66" s="39"/>
      <c r="F66" s="407"/>
      <c r="G66" s="32"/>
      <c r="H66" s="25"/>
      <c r="I66" s="25"/>
      <c r="J66" s="25"/>
      <c r="K66" s="25"/>
      <c r="L66" s="32"/>
      <c r="M66" s="25"/>
      <c r="N66" s="25"/>
      <c r="O66" s="25"/>
      <c r="P66" s="25"/>
      <c r="Q66" s="175"/>
    </row>
    <row r="67" spans="1:17" ht="15.75" customHeight="1">
      <c r="A67" s="453">
        <v>1</v>
      </c>
      <c r="B67" s="454" t="s">
        <v>15</v>
      </c>
      <c r="C67" s="459">
        <v>4864968</v>
      </c>
      <c r="D67" s="43" t="s">
        <v>12</v>
      </c>
      <c r="E67" s="44" t="s">
        <v>350</v>
      </c>
      <c r="F67" s="468">
        <v>-1000</v>
      </c>
      <c r="G67" s="419">
        <v>982710</v>
      </c>
      <c r="H67" s="420">
        <v>982915</v>
      </c>
      <c r="I67" s="420">
        <f>G67-H67</f>
        <v>-205</v>
      </c>
      <c r="J67" s="420">
        <f>$F67*I67</f>
        <v>205000</v>
      </c>
      <c r="K67" s="420">
        <f>J67/1000000</f>
        <v>0.205</v>
      </c>
      <c r="L67" s="419">
        <v>897083</v>
      </c>
      <c r="M67" s="420">
        <v>897480</v>
      </c>
      <c r="N67" s="420">
        <f>L67-M67</f>
        <v>-397</v>
      </c>
      <c r="O67" s="420">
        <f>$F67*N67</f>
        <v>397000</v>
      </c>
      <c r="P67" s="420">
        <f>O67/1000000</f>
        <v>0.397</v>
      </c>
      <c r="Q67" s="176"/>
    </row>
    <row r="68" spans="1:17" ht="15.75" customHeight="1">
      <c r="A68" s="453">
        <v>2</v>
      </c>
      <c r="B68" s="454" t="s">
        <v>16</v>
      </c>
      <c r="C68" s="459">
        <v>4864980</v>
      </c>
      <c r="D68" s="43" t="s">
        <v>12</v>
      </c>
      <c r="E68" s="44" t="s">
        <v>350</v>
      </c>
      <c r="F68" s="468">
        <v>-1000</v>
      </c>
      <c r="G68" s="419">
        <v>6155</v>
      </c>
      <c r="H68" s="420">
        <v>6286</v>
      </c>
      <c r="I68" s="420">
        <f>G68-H68</f>
        <v>-131</v>
      </c>
      <c r="J68" s="420">
        <f>$F68*I68</f>
        <v>131000</v>
      </c>
      <c r="K68" s="420">
        <f>J68/1000000</f>
        <v>0.131</v>
      </c>
      <c r="L68" s="419">
        <v>917524</v>
      </c>
      <c r="M68" s="420">
        <v>917984</v>
      </c>
      <c r="N68" s="420">
        <f>L68-M68</f>
        <v>-460</v>
      </c>
      <c r="O68" s="420">
        <f>$F68*N68</f>
        <v>460000</v>
      </c>
      <c r="P68" s="420">
        <f>O68/1000000</f>
        <v>0.46</v>
      </c>
      <c r="Q68" s="176"/>
    </row>
    <row r="69" spans="1:17" ht="15">
      <c r="A69" s="453">
        <v>3</v>
      </c>
      <c r="B69" s="454" t="s">
        <v>17</v>
      </c>
      <c r="C69" s="459">
        <v>5128436</v>
      </c>
      <c r="D69" s="43" t="s">
        <v>12</v>
      </c>
      <c r="E69" s="44" t="s">
        <v>350</v>
      </c>
      <c r="F69" s="468">
        <v>-1000</v>
      </c>
      <c r="G69" s="419">
        <v>982394</v>
      </c>
      <c r="H69" s="420">
        <v>982644</v>
      </c>
      <c r="I69" s="420">
        <f>G69-H69</f>
        <v>-250</v>
      </c>
      <c r="J69" s="420">
        <f>$F69*I69</f>
        <v>250000</v>
      </c>
      <c r="K69" s="420">
        <f>J69/1000000</f>
        <v>0.25</v>
      </c>
      <c r="L69" s="419">
        <v>962531</v>
      </c>
      <c r="M69" s="420">
        <v>962875</v>
      </c>
      <c r="N69" s="420">
        <f>L69-M69</f>
        <v>-344</v>
      </c>
      <c r="O69" s="420">
        <f>$F69*N69</f>
        <v>344000</v>
      </c>
      <c r="P69" s="420">
        <f>O69/1000000</f>
        <v>0.344</v>
      </c>
      <c r="Q69" s="668"/>
    </row>
    <row r="70" spans="1:17" s="682" customFormat="1" ht="15">
      <c r="A70" s="453">
        <v>4</v>
      </c>
      <c r="B70" s="454" t="s">
        <v>168</v>
      </c>
      <c r="C70" s="459">
        <v>5100231</v>
      </c>
      <c r="D70" s="43" t="s">
        <v>12</v>
      </c>
      <c r="E70" s="44" t="s">
        <v>350</v>
      </c>
      <c r="F70" s="468">
        <v>-2000</v>
      </c>
      <c r="G70" s="422">
        <v>995828</v>
      </c>
      <c r="H70" s="423">
        <v>996010</v>
      </c>
      <c r="I70" s="423">
        <f>G70-H70</f>
        <v>-182</v>
      </c>
      <c r="J70" s="423">
        <f>$F70*I70</f>
        <v>364000</v>
      </c>
      <c r="K70" s="423">
        <f>J70/1000000</f>
        <v>0.364</v>
      </c>
      <c r="L70" s="422">
        <v>984214</v>
      </c>
      <c r="M70" s="423">
        <v>984366</v>
      </c>
      <c r="N70" s="423">
        <f>L70-M70</f>
        <v>-152</v>
      </c>
      <c r="O70" s="423">
        <f>$F70*N70</f>
        <v>304000</v>
      </c>
      <c r="P70" s="423">
        <f>O70/1000000</f>
        <v>0.304</v>
      </c>
      <c r="Q70" s="724"/>
    </row>
    <row r="71" spans="1:17" ht="15.75" customHeight="1">
      <c r="A71" s="453"/>
      <c r="B71" s="455" t="s">
        <v>129</v>
      </c>
      <c r="C71" s="459"/>
      <c r="D71" s="47"/>
      <c r="E71" s="47"/>
      <c r="F71" s="468"/>
      <c r="G71" s="419"/>
      <c r="H71" s="420"/>
      <c r="I71" s="490"/>
      <c r="J71" s="490"/>
      <c r="K71" s="490"/>
      <c r="L71" s="419"/>
      <c r="M71" s="490"/>
      <c r="N71" s="490"/>
      <c r="O71" s="490"/>
      <c r="P71" s="490"/>
      <c r="Q71" s="176"/>
    </row>
    <row r="72" spans="1:17" s="682" customFormat="1" ht="15.75" customHeight="1">
      <c r="A72" s="453">
        <v>4</v>
      </c>
      <c r="B72" s="454" t="s">
        <v>130</v>
      </c>
      <c r="C72" s="459">
        <v>4864978</v>
      </c>
      <c r="D72" s="43" t="s">
        <v>12</v>
      </c>
      <c r="E72" s="44" t="s">
        <v>350</v>
      </c>
      <c r="F72" s="468">
        <v>-1000</v>
      </c>
      <c r="G72" s="422">
        <v>993763</v>
      </c>
      <c r="H72" s="423">
        <v>995617</v>
      </c>
      <c r="I72" s="725">
        <f aca="true" t="shared" si="8" ref="I72:I77">G72-H72</f>
        <v>-1854</v>
      </c>
      <c r="J72" s="725">
        <f aca="true" t="shared" si="9" ref="J72:J77">$F72*I72</f>
        <v>1854000</v>
      </c>
      <c r="K72" s="725">
        <f aca="true" t="shared" si="10" ref="K72:K77">J72/1000000</f>
        <v>1.854</v>
      </c>
      <c r="L72" s="422">
        <v>999981</v>
      </c>
      <c r="M72" s="423">
        <v>999994</v>
      </c>
      <c r="N72" s="725">
        <f aca="true" t="shared" si="11" ref="N72:N77">L72-M72</f>
        <v>-13</v>
      </c>
      <c r="O72" s="725">
        <f aca="true" t="shared" si="12" ref="O72:O77">$F72*N72</f>
        <v>13000</v>
      </c>
      <c r="P72" s="725">
        <f aca="true" t="shared" si="13" ref="P72:P77">O72/1000000</f>
        <v>0.013</v>
      </c>
      <c r="Q72" s="691"/>
    </row>
    <row r="73" spans="1:17" s="682" customFormat="1" ht="15.75" customHeight="1">
      <c r="A73" s="453">
        <v>5</v>
      </c>
      <c r="B73" s="454" t="s">
        <v>131</v>
      </c>
      <c r="C73" s="459">
        <v>5128449</v>
      </c>
      <c r="D73" s="43" t="s">
        <v>12</v>
      </c>
      <c r="E73" s="44" t="s">
        <v>350</v>
      </c>
      <c r="F73" s="468">
        <v>-1000</v>
      </c>
      <c r="G73" s="422">
        <v>992520</v>
      </c>
      <c r="H73" s="423">
        <v>993905</v>
      </c>
      <c r="I73" s="725">
        <f>G73-H73</f>
        <v>-1385</v>
      </c>
      <c r="J73" s="725">
        <f>$F73*I73</f>
        <v>1385000</v>
      </c>
      <c r="K73" s="725">
        <f>J73/1000000</f>
        <v>1.385</v>
      </c>
      <c r="L73" s="422">
        <v>999631</v>
      </c>
      <c r="M73" s="423">
        <v>999631</v>
      </c>
      <c r="N73" s="725">
        <f>L73-M73</f>
        <v>0</v>
      </c>
      <c r="O73" s="725">
        <f>$F73*N73</f>
        <v>0</v>
      </c>
      <c r="P73" s="725">
        <f>O73/1000000</f>
        <v>0</v>
      </c>
      <c r="Q73" s="691"/>
    </row>
    <row r="74" spans="1:17" s="682" customFormat="1" ht="15.75" customHeight="1">
      <c r="A74" s="453">
        <v>6</v>
      </c>
      <c r="B74" s="454" t="s">
        <v>132</v>
      </c>
      <c r="C74" s="459">
        <v>4864914</v>
      </c>
      <c r="D74" s="43" t="s">
        <v>12</v>
      </c>
      <c r="E74" s="44" t="s">
        <v>350</v>
      </c>
      <c r="F74" s="468">
        <v>-1000</v>
      </c>
      <c r="G74" s="422">
        <v>7019</v>
      </c>
      <c r="H74" s="423">
        <v>6897</v>
      </c>
      <c r="I74" s="725">
        <f t="shared" si="8"/>
        <v>122</v>
      </c>
      <c r="J74" s="725">
        <f t="shared" si="9"/>
        <v>-122000</v>
      </c>
      <c r="K74" s="725">
        <f t="shared" si="10"/>
        <v>-0.122</v>
      </c>
      <c r="L74" s="422">
        <v>984095</v>
      </c>
      <c r="M74" s="423">
        <v>984109</v>
      </c>
      <c r="N74" s="725">
        <f t="shared" si="11"/>
        <v>-14</v>
      </c>
      <c r="O74" s="725">
        <f t="shared" si="12"/>
        <v>14000</v>
      </c>
      <c r="P74" s="725">
        <f t="shared" si="13"/>
        <v>0.014</v>
      </c>
      <c r="Q74" s="691"/>
    </row>
    <row r="75" spans="1:17" s="682" customFormat="1" ht="15.75" customHeight="1">
      <c r="A75" s="453">
        <v>7</v>
      </c>
      <c r="B75" s="454" t="s">
        <v>133</v>
      </c>
      <c r="C75" s="459">
        <v>4865167</v>
      </c>
      <c r="D75" s="43" t="s">
        <v>12</v>
      </c>
      <c r="E75" s="44" t="s">
        <v>350</v>
      </c>
      <c r="F75" s="468">
        <v>-1000</v>
      </c>
      <c r="G75" s="422">
        <v>1655</v>
      </c>
      <c r="H75" s="340">
        <v>1655</v>
      </c>
      <c r="I75" s="725">
        <f t="shared" si="8"/>
        <v>0</v>
      </c>
      <c r="J75" s="725">
        <f t="shared" si="9"/>
        <v>0</v>
      </c>
      <c r="K75" s="725">
        <f t="shared" si="10"/>
        <v>0</v>
      </c>
      <c r="L75" s="422">
        <v>980809</v>
      </c>
      <c r="M75" s="423">
        <v>980809</v>
      </c>
      <c r="N75" s="725">
        <f t="shared" si="11"/>
        <v>0</v>
      </c>
      <c r="O75" s="725">
        <f t="shared" si="12"/>
        <v>0</v>
      </c>
      <c r="P75" s="725">
        <f t="shared" si="13"/>
        <v>0</v>
      </c>
      <c r="Q75" s="691"/>
    </row>
    <row r="76" spans="1:17" s="731" customFormat="1" ht="15">
      <c r="A76" s="726">
        <v>8</v>
      </c>
      <c r="B76" s="727" t="s">
        <v>134</v>
      </c>
      <c r="C76" s="728">
        <v>4864916</v>
      </c>
      <c r="D76" s="72" t="s">
        <v>12</v>
      </c>
      <c r="E76" s="73" t="s">
        <v>350</v>
      </c>
      <c r="F76" s="729"/>
      <c r="G76" s="422">
        <v>981</v>
      </c>
      <c r="H76" s="423">
        <v>1314</v>
      </c>
      <c r="I76" s="725">
        <f>G76-H76</f>
        <v>-333</v>
      </c>
      <c r="J76" s="725">
        <f>$F76*I76</f>
        <v>0</v>
      </c>
      <c r="K76" s="725">
        <f>J76/1000000</f>
        <v>0</v>
      </c>
      <c r="L76" s="422">
        <v>999569</v>
      </c>
      <c r="M76" s="423">
        <v>999593</v>
      </c>
      <c r="N76" s="725">
        <f>L76-M76</f>
        <v>-24</v>
      </c>
      <c r="O76" s="725">
        <f>$F76*N76</f>
        <v>0</v>
      </c>
      <c r="P76" s="725">
        <f>O76/1000000</f>
        <v>0</v>
      </c>
      <c r="Q76" s="730"/>
    </row>
    <row r="77" spans="1:17" s="682" customFormat="1" ht="15.75" customHeight="1">
      <c r="A77" s="453">
        <v>9</v>
      </c>
      <c r="B77" s="454" t="s">
        <v>135</v>
      </c>
      <c r="C77" s="459">
        <v>4864918</v>
      </c>
      <c r="D77" s="43" t="s">
        <v>12</v>
      </c>
      <c r="E77" s="44" t="s">
        <v>350</v>
      </c>
      <c r="F77" s="468">
        <v>-1000</v>
      </c>
      <c r="G77" s="422">
        <v>997938</v>
      </c>
      <c r="H77" s="423">
        <v>998229</v>
      </c>
      <c r="I77" s="725">
        <f t="shared" si="8"/>
        <v>-291</v>
      </c>
      <c r="J77" s="725">
        <f t="shared" si="9"/>
        <v>291000</v>
      </c>
      <c r="K77" s="725">
        <f t="shared" si="10"/>
        <v>0.291</v>
      </c>
      <c r="L77" s="422">
        <v>944500</v>
      </c>
      <c r="M77" s="423">
        <v>944536</v>
      </c>
      <c r="N77" s="725">
        <f t="shared" si="11"/>
        <v>-36</v>
      </c>
      <c r="O77" s="725">
        <f t="shared" si="12"/>
        <v>36000</v>
      </c>
      <c r="P77" s="725">
        <f t="shared" si="13"/>
        <v>0.036</v>
      </c>
      <c r="Q77" s="724"/>
    </row>
    <row r="78" spans="1:17" ht="15.75" customHeight="1">
      <c r="A78" s="453"/>
      <c r="B78" s="456" t="s">
        <v>136</v>
      </c>
      <c r="C78" s="459"/>
      <c r="D78" s="43"/>
      <c r="E78" s="43"/>
      <c r="F78" s="468"/>
      <c r="G78" s="419"/>
      <c r="H78" s="420"/>
      <c r="I78" s="490"/>
      <c r="J78" s="490"/>
      <c r="K78" s="490"/>
      <c r="L78" s="419"/>
      <c r="M78" s="490"/>
      <c r="N78" s="490"/>
      <c r="O78" s="490"/>
      <c r="P78" s="490"/>
      <c r="Q78" s="176"/>
    </row>
    <row r="79" spans="1:17" s="682" customFormat="1" ht="15.75" customHeight="1">
      <c r="A79" s="453">
        <v>10</v>
      </c>
      <c r="B79" s="454" t="s">
        <v>137</v>
      </c>
      <c r="C79" s="459">
        <v>5100229</v>
      </c>
      <c r="D79" s="43" t="s">
        <v>12</v>
      </c>
      <c r="E79" s="44" t="s">
        <v>350</v>
      </c>
      <c r="F79" s="468">
        <v>-1000</v>
      </c>
      <c r="G79" s="422">
        <v>983166</v>
      </c>
      <c r="H79" s="423">
        <v>983679</v>
      </c>
      <c r="I79" s="725">
        <f>G79-H79</f>
        <v>-513</v>
      </c>
      <c r="J79" s="725">
        <f>$F79*I79</f>
        <v>513000</v>
      </c>
      <c r="K79" s="725">
        <f>J79/1000000</f>
        <v>0.513</v>
      </c>
      <c r="L79" s="422">
        <v>974140</v>
      </c>
      <c r="M79" s="423">
        <v>974458</v>
      </c>
      <c r="N79" s="725">
        <f>L79-M79</f>
        <v>-318</v>
      </c>
      <c r="O79" s="725">
        <f>$F79*N79</f>
        <v>318000</v>
      </c>
      <c r="P79" s="725">
        <f>O79/1000000</f>
        <v>0.318</v>
      </c>
      <c r="Q79" s="691"/>
    </row>
    <row r="80" spans="1:17" s="682" customFormat="1" ht="15.75" customHeight="1">
      <c r="A80" s="453">
        <v>11</v>
      </c>
      <c r="B80" s="454" t="s">
        <v>138</v>
      </c>
      <c r="C80" s="459">
        <v>4864917</v>
      </c>
      <c r="D80" s="43" t="s">
        <v>12</v>
      </c>
      <c r="E80" s="44" t="s">
        <v>350</v>
      </c>
      <c r="F80" s="468">
        <v>-1000</v>
      </c>
      <c r="G80" s="422">
        <v>958627</v>
      </c>
      <c r="H80" s="423">
        <v>958667</v>
      </c>
      <c r="I80" s="725">
        <f>G80-H80</f>
        <v>-40</v>
      </c>
      <c r="J80" s="725">
        <f>$F80*I80</f>
        <v>40000</v>
      </c>
      <c r="K80" s="725">
        <f>J80/1000000</f>
        <v>0.04</v>
      </c>
      <c r="L80" s="422">
        <v>851565</v>
      </c>
      <c r="M80" s="423">
        <v>854216</v>
      </c>
      <c r="N80" s="725">
        <f>L80-M80</f>
        <v>-2651</v>
      </c>
      <c r="O80" s="725">
        <f>$F80*N80</f>
        <v>2651000</v>
      </c>
      <c r="P80" s="725">
        <f>O80/1000000</f>
        <v>2.651</v>
      </c>
      <c r="Q80" s="691"/>
    </row>
    <row r="81" spans="1:17" ht="15.75" customHeight="1">
      <c r="A81" s="453"/>
      <c r="B81" s="455" t="s">
        <v>139</v>
      </c>
      <c r="C81" s="459"/>
      <c r="D81" s="47"/>
      <c r="E81" s="47"/>
      <c r="F81" s="468"/>
      <c r="G81" s="419"/>
      <c r="H81" s="420"/>
      <c r="I81" s="490"/>
      <c r="J81" s="490"/>
      <c r="K81" s="490"/>
      <c r="L81" s="419"/>
      <c r="M81" s="490"/>
      <c r="N81" s="490"/>
      <c r="O81" s="490"/>
      <c r="P81" s="490"/>
      <c r="Q81" s="176"/>
    </row>
    <row r="82" spans="1:17" s="682" customFormat="1" ht="19.5" customHeight="1">
      <c r="A82" s="453">
        <v>12</v>
      </c>
      <c r="B82" s="454" t="s">
        <v>140</v>
      </c>
      <c r="C82" s="459">
        <v>4865053</v>
      </c>
      <c r="D82" s="43" t="s">
        <v>12</v>
      </c>
      <c r="E82" s="44" t="s">
        <v>350</v>
      </c>
      <c r="F82" s="468">
        <v>-1000</v>
      </c>
      <c r="G82" s="422">
        <v>15818</v>
      </c>
      <c r="H82" s="423">
        <v>16520</v>
      </c>
      <c r="I82" s="725">
        <f>G82-H82</f>
        <v>-702</v>
      </c>
      <c r="J82" s="725">
        <f>$F82*I82</f>
        <v>702000</v>
      </c>
      <c r="K82" s="725">
        <f>J82/1000000</f>
        <v>0.702</v>
      </c>
      <c r="L82" s="422">
        <v>34575</v>
      </c>
      <c r="M82" s="423">
        <v>34593</v>
      </c>
      <c r="N82" s="725">
        <f>L82-M82</f>
        <v>-18</v>
      </c>
      <c r="O82" s="725">
        <f>$F82*N82</f>
        <v>18000</v>
      </c>
      <c r="P82" s="725">
        <f>O82/1000000</f>
        <v>0.018</v>
      </c>
      <c r="Q82" s="716"/>
    </row>
    <row r="83" spans="1:17" s="682" customFormat="1" ht="19.5" customHeight="1">
      <c r="A83" s="453">
        <v>13</v>
      </c>
      <c r="B83" s="454" t="s">
        <v>141</v>
      </c>
      <c r="C83" s="459">
        <v>4864986</v>
      </c>
      <c r="D83" s="43" t="s">
        <v>12</v>
      </c>
      <c r="E83" s="44" t="s">
        <v>350</v>
      </c>
      <c r="F83" s="468">
        <v>-1000</v>
      </c>
      <c r="G83" s="422">
        <v>22527</v>
      </c>
      <c r="H83" s="423">
        <v>22966</v>
      </c>
      <c r="I83" s="423">
        <f>G83-H83</f>
        <v>-439</v>
      </c>
      <c r="J83" s="423">
        <f>$F83*I83</f>
        <v>439000</v>
      </c>
      <c r="K83" s="423">
        <f>J83/1000000</f>
        <v>0.439</v>
      </c>
      <c r="L83" s="422">
        <v>44361</v>
      </c>
      <c r="M83" s="423">
        <v>44416</v>
      </c>
      <c r="N83" s="423">
        <f>L83-M83</f>
        <v>-55</v>
      </c>
      <c r="O83" s="423">
        <f>$F83*N83</f>
        <v>55000</v>
      </c>
      <c r="P83" s="423">
        <f>O83/1000000</f>
        <v>0.055</v>
      </c>
      <c r="Q83" s="716"/>
    </row>
    <row r="84" spans="1:17" s="682" customFormat="1" ht="19.5" customHeight="1">
      <c r="A84" s="453">
        <v>14</v>
      </c>
      <c r="B84" s="454" t="s">
        <v>416</v>
      </c>
      <c r="C84" s="459">
        <v>5269165</v>
      </c>
      <c r="D84" s="43" t="s">
        <v>12</v>
      </c>
      <c r="E84" s="44" t="s">
        <v>350</v>
      </c>
      <c r="F84" s="468">
        <v>-1000</v>
      </c>
      <c r="G84" s="422">
        <v>2478</v>
      </c>
      <c r="H84" s="423">
        <v>1093</v>
      </c>
      <c r="I84" s="423">
        <f>G84-H84</f>
        <v>1385</v>
      </c>
      <c r="J84" s="423">
        <f>$F84*I84</f>
        <v>-1385000</v>
      </c>
      <c r="K84" s="423">
        <f>J84/1000000</f>
        <v>-1.385</v>
      </c>
      <c r="L84" s="422">
        <v>6</v>
      </c>
      <c r="M84" s="423">
        <v>304</v>
      </c>
      <c r="N84" s="423">
        <f>L84-M84</f>
        <v>-298</v>
      </c>
      <c r="O84" s="423">
        <f>$F84*N84</f>
        <v>298000</v>
      </c>
      <c r="P84" s="423">
        <f>O84/1000000</f>
        <v>0.298</v>
      </c>
      <c r="Q84" s="716"/>
    </row>
    <row r="85" spans="1:17" ht="14.25" customHeight="1">
      <c r="A85" s="453"/>
      <c r="B85" s="456" t="s">
        <v>146</v>
      </c>
      <c r="C85" s="459"/>
      <c r="D85" s="43"/>
      <c r="E85" s="43"/>
      <c r="F85" s="468"/>
      <c r="G85" s="491"/>
      <c r="H85" s="420"/>
      <c r="I85" s="420"/>
      <c r="J85" s="420"/>
      <c r="K85" s="420"/>
      <c r="L85" s="491"/>
      <c r="M85" s="420"/>
      <c r="N85" s="420"/>
      <c r="O85" s="420"/>
      <c r="P85" s="420"/>
      <c r="Q85" s="176"/>
    </row>
    <row r="86" spans="1:17" ht="15.75" thickBot="1">
      <c r="A86" s="457">
        <v>15</v>
      </c>
      <c r="B86" s="458" t="s">
        <v>147</v>
      </c>
      <c r="C86" s="460">
        <v>4865087</v>
      </c>
      <c r="D86" s="106" t="s">
        <v>12</v>
      </c>
      <c r="E86" s="50" t="s">
        <v>350</v>
      </c>
      <c r="F86" s="460">
        <v>100</v>
      </c>
      <c r="G86" s="689">
        <v>0</v>
      </c>
      <c r="H86" s="690">
        <v>0</v>
      </c>
      <c r="I86" s="690">
        <f>G86-H86</f>
        <v>0</v>
      </c>
      <c r="J86" s="690">
        <f>$F86*I86</f>
        <v>0</v>
      </c>
      <c r="K86" s="690">
        <f>J86/1000000</f>
        <v>0</v>
      </c>
      <c r="L86" s="689">
        <v>0</v>
      </c>
      <c r="M86" s="690">
        <v>0</v>
      </c>
      <c r="N86" s="690">
        <f>L86-M86</f>
        <v>0</v>
      </c>
      <c r="O86" s="690">
        <f>$F86*N86</f>
        <v>0</v>
      </c>
      <c r="P86" s="690">
        <f>O86/1000000</f>
        <v>0</v>
      </c>
      <c r="Q86" s="687"/>
    </row>
    <row r="87" spans="2:16" ht="18.75" thickTop="1">
      <c r="B87" s="368" t="s">
        <v>251</v>
      </c>
      <c r="F87" s="235"/>
      <c r="I87" s="18"/>
      <c r="J87" s="18"/>
      <c r="K87" s="450">
        <f>SUM(K67:K85)</f>
        <v>4.667000000000001</v>
      </c>
      <c r="L87" s="19"/>
      <c r="N87" s="18"/>
      <c r="O87" s="18"/>
      <c r="P87" s="450">
        <f>SUM(P67:P85)</f>
        <v>4.9079999999999995</v>
      </c>
    </row>
    <row r="88" spans="2:16" ht="18">
      <c r="B88" s="368"/>
      <c r="F88" s="235"/>
      <c r="I88" s="18"/>
      <c r="J88" s="18"/>
      <c r="K88" s="21"/>
      <c r="L88" s="19"/>
      <c r="N88" s="18"/>
      <c r="O88" s="18"/>
      <c r="P88" s="370"/>
    </row>
    <row r="89" spans="2:16" ht="18">
      <c r="B89" s="368" t="s">
        <v>149</v>
      </c>
      <c r="F89" s="235"/>
      <c r="I89" s="18"/>
      <c r="J89" s="18"/>
      <c r="K89" s="450">
        <f>SUM(K87:K88)</f>
        <v>4.667000000000001</v>
      </c>
      <c r="L89" s="19"/>
      <c r="N89" s="18"/>
      <c r="O89" s="18"/>
      <c r="P89" s="450">
        <f>SUM(P87:P88)</f>
        <v>4.9079999999999995</v>
      </c>
    </row>
    <row r="90" spans="6:16" ht="15">
      <c r="F90" s="235"/>
      <c r="I90" s="18"/>
      <c r="J90" s="18"/>
      <c r="K90" s="21"/>
      <c r="L90" s="19"/>
      <c r="N90" s="18"/>
      <c r="O90" s="18"/>
      <c r="P90" s="21"/>
    </row>
    <row r="91" spans="6:16" ht="15">
      <c r="F91" s="235"/>
      <c r="I91" s="18"/>
      <c r="J91" s="18"/>
      <c r="K91" s="21"/>
      <c r="L91" s="19"/>
      <c r="N91" s="18"/>
      <c r="O91" s="18"/>
      <c r="P91" s="21"/>
    </row>
    <row r="92" spans="6:18" ht="15">
      <c r="F92" s="235"/>
      <c r="I92" s="18"/>
      <c r="J92" s="18"/>
      <c r="K92" s="21"/>
      <c r="L92" s="19"/>
      <c r="N92" s="18"/>
      <c r="O92" s="18"/>
      <c r="P92" s="21"/>
      <c r="Q92" s="302" t="str">
        <f>NDPL!Q1</f>
        <v>October-2015</v>
      </c>
      <c r="R92" s="302"/>
    </row>
    <row r="93" spans="1:16" ht="18.75" thickBot="1">
      <c r="A93" s="385" t="s">
        <v>250</v>
      </c>
      <c r="F93" s="235"/>
      <c r="G93" s="7"/>
      <c r="H93" s="7"/>
      <c r="I93" s="53" t="s">
        <v>7</v>
      </c>
      <c r="J93" s="19"/>
      <c r="K93" s="19"/>
      <c r="L93" s="19"/>
      <c r="M93" s="19"/>
      <c r="N93" s="53" t="s">
        <v>402</v>
      </c>
      <c r="O93" s="19"/>
      <c r="P93" s="19"/>
    </row>
    <row r="94" spans="1:17" ht="48" customHeight="1" thickBot="1" thickTop="1">
      <c r="A94" s="38" t="s">
        <v>8</v>
      </c>
      <c r="B94" s="35" t="s">
        <v>9</v>
      </c>
      <c r="C94" s="36" t="s">
        <v>1</v>
      </c>
      <c r="D94" s="36" t="s">
        <v>2</v>
      </c>
      <c r="E94" s="36" t="s">
        <v>3</v>
      </c>
      <c r="F94" s="36" t="s">
        <v>10</v>
      </c>
      <c r="G94" s="38" t="str">
        <f>NDPL!G5</f>
        <v>FINAL READING 01/11/2015</v>
      </c>
      <c r="H94" s="36" t="str">
        <f>NDPL!H5</f>
        <v>INTIAL READING 01/10/2015</v>
      </c>
      <c r="I94" s="36" t="s">
        <v>4</v>
      </c>
      <c r="J94" s="36" t="s">
        <v>5</v>
      </c>
      <c r="K94" s="36" t="s">
        <v>6</v>
      </c>
      <c r="L94" s="38" t="str">
        <f>NDPL!G5</f>
        <v>FINAL READING 01/11/2015</v>
      </c>
      <c r="M94" s="36" t="str">
        <f>NDPL!H5</f>
        <v>INTIAL READING 01/10/2015</v>
      </c>
      <c r="N94" s="36" t="s">
        <v>4</v>
      </c>
      <c r="O94" s="36" t="s">
        <v>5</v>
      </c>
      <c r="P94" s="36" t="s">
        <v>6</v>
      </c>
      <c r="Q94" s="37" t="s">
        <v>313</v>
      </c>
    </row>
    <row r="95" spans="1:16" ht="17.25" thickBot="1" thickTop="1">
      <c r="A95" s="6"/>
      <c r="B95" s="46"/>
      <c r="C95" s="4"/>
      <c r="D95" s="4"/>
      <c r="E95" s="4"/>
      <c r="F95" s="408"/>
      <c r="G95" s="4"/>
      <c r="H95" s="4"/>
      <c r="I95" s="4"/>
      <c r="J95" s="4"/>
      <c r="K95" s="4"/>
      <c r="L95" s="20"/>
      <c r="M95" s="4"/>
      <c r="N95" s="4"/>
      <c r="O95" s="4"/>
      <c r="P95" s="4"/>
    </row>
    <row r="96" spans="1:17" ht="15.75" customHeight="1" thickTop="1">
      <c r="A96" s="451"/>
      <c r="B96" s="462" t="s">
        <v>34</v>
      </c>
      <c r="C96" s="463"/>
      <c r="D96" s="98"/>
      <c r="E96" s="107"/>
      <c r="F96" s="409"/>
      <c r="G96" s="34"/>
      <c r="H96" s="25"/>
      <c r="I96" s="26"/>
      <c r="J96" s="26"/>
      <c r="K96" s="26"/>
      <c r="L96" s="24"/>
      <c r="M96" s="25"/>
      <c r="N96" s="26"/>
      <c r="O96" s="26"/>
      <c r="P96" s="26"/>
      <c r="Q96" s="175"/>
    </row>
    <row r="97" spans="1:17" s="682" customFormat="1" ht="15.75" customHeight="1">
      <c r="A97" s="453">
        <v>1</v>
      </c>
      <c r="B97" s="454" t="s">
        <v>35</v>
      </c>
      <c r="C97" s="459">
        <v>4864902</v>
      </c>
      <c r="D97" s="706" t="s">
        <v>12</v>
      </c>
      <c r="E97" s="707" t="s">
        <v>350</v>
      </c>
      <c r="F97" s="468">
        <v>-400</v>
      </c>
      <c r="G97" s="339">
        <v>4982</v>
      </c>
      <c r="H97" s="340">
        <v>4804</v>
      </c>
      <c r="I97" s="340">
        <f>G97-H97</f>
        <v>178</v>
      </c>
      <c r="J97" s="340">
        <f aca="true" t="shared" si="14" ref="J97:J108">$F97*I97</f>
        <v>-71200</v>
      </c>
      <c r="K97" s="340">
        <f aca="true" t="shared" si="15" ref="K97:K108">J97/1000000</f>
        <v>-0.0712</v>
      </c>
      <c r="L97" s="339">
        <v>999007</v>
      </c>
      <c r="M97" s="340">
        <v>999020</v>
      </c>
      <c r="N97" s="340">
        <f>L97-M97</f>
        <v>-13</v>
      </c>
      <c r="O97" s="340">
        <f aca="true" t="shared" si="16" ref="O97:O108">$F97*N97</f>
        <v>5200</v>
      </c>
      <c r="P97" s="340">
        <f aca="true" t="shared" si="17" ref="P97:P108">O97/1000000</f>
        <v>0.0052</v>
      </c>
      <c r="Q97" s="705"/>
    </row>
    <row r="98" spans="1:17" ht="15.75" customHeight="1">
      <c r="A98" s="453">
        <v>2</v>
      </c>
      <c r="B98" s="454" t="s">
        <v>36</v>
      </c>
      <c r="C98" s="459">
        <v>5128405</v>
      </c>
      <c r="D98" s="43" t="s">
        <v>12</v>
      </c>
      <c r="E98" s="44" t="s">
        <v>350</v>
      </c>
      <c r="F98" s="468">
        <v>-500</v>
      </c>
      <c r="G98" s="419">
        <v>4418</v>
      </c>
      <c r="H98" s="420">
        <v>4071</v>
      </c>
      <c r="I98" s="340">
        <f aca="true" t="shared" si="18" ref="I98:I103">G98-H98</f>
        <v>347</v>
      </c>
      <c r="J98" s="340">
        <f t="shared" si="14"/>
        <v>-173500</v>
      </c>
      <c r="K98" s="340">
        <f t="shared" si="15"/>
        <v>-0.1735</v>
      </c>
      <c r="L98" s="419">
        <v>3383</v>
      </c>
      <c r="M98" s="420">
        <v>3413</v>
      </c>
      <c r="N98" s="420">
        <f aca="true" t="shared" si="19" ref="N98:N103">L98-M98</f>
        <v>-30</v>
      </c>
      <c r="O98" s="420">
        <f t="shared" si="16"/>
        <v>15000</v>
      </c>
      <c r="P98" s="420">
        <f t="shared" si="17"/>
        <v>0.015</v>
      </c>
      <c r="Q98" s="176"/>
    </row>
    <row r="99" spans="1:17" ht="15.75" customHeight="1">
      <c r="A99" s="453"/>
      <c r="B99" s="456" t="s">
        <v>381</v>
      </c>
      <c r="C99" s="459"/>
      <c r="D99" s="43"/>
      <c r="E99" s="44"/>
      <c r="F99" s="468"/>
      <c r="G99" s="492"/>
      <c r="H99" s="487"/>
      <c r="I99" s="487"/>
      <c r="J99" s="487"/>
      <c r="K99" s="487"/>
      <c r="L99" s="419"/>
      <c r="M99" s="420"/>
      <c r="N99" s="420"/>
      <c r="O99" s="420"/>
      <c r="P99" s="420"/>
      <c r="Q99" s="176"/>
    </row>
    <row r="100" spans="1:17" ht="15">
      <c r="A100" s="453">
        <v>3</v>
      </c>
      <c r="B100" s="404" t="s">
        <v>113</v>
      </c>
      <c r="C100" s="459">
        <v>4865136</v>
      </c>
      <c r="D100" s="47" t="s">
        <v>12</v>
      </c>
      <c r="E100" s="44" t="s">
        <v>350</v>
      </c>
      <c r="F100" s="468">
        <v>-200</v>
      </c>
      <c r="G100" s="419">
        <v>51882</v>
      </c>
      <c r="H100" s="420">
        <v>51709</v>
      </c>
      <c r="I100" s="487">
        <f>G100-H100</f>
        <v>173</v>
      </c>
      <c r="J100" s="487">
        <f t="shared" si="14"/>
        <v>-34600</v>
      </c>
      <c r="K100" s="487">
        <f t="shared" si="15"/>
        <v>-0.0346</v>
      </c>
      <c r="L100" s="419">
        <v>81474</v>
      </c>
      <c r="M100" s="420">
        <v>81258</v>
      </c>
      <c r="N100" s="420">
        <f>L100-M100</f>
        <v>216</v>
      </c>
      <c r="O100" s="420">
        <f t="shared" si="16"/>
        <v>-43200</v>
      </c>
      <c r="P100" s="423">
        <f t="shared" si="17"/>
        <v>-0.0432</v>
      </c>
      <c r="Q100" s="545"/>
    </row>
    <row r="101" spans="1:17" ht="15.75" customHeight="1">
      <c r="A101" s="453">
        <v>4</v>
      </c>
      <c r="B101" s="454" t="s">
        <v>114</v>
      </c>
      <c r="C101" s="459">
        <v>4865137</v>
      </c>
      <c r="D101" s="43" t="s">
        <v>12</v>
      </c>
      <c r="E101" s="44" t="s">
        <v>350</v>
      </c>
      <c r="F101" s="468">
        <v>-100</v>
      </c>
      <c r="G101" s="419">
        <v>73630</v>
      </c>
      <c r="H101" s="420">
        <v>73719</v>
      </c>
      <c r="I101" s="487">
        <f t="shared" si="18"/>
        <v>-89</v>
      </c>
      <c r="J101" s="487">
        <f t="shared" si="14"/>
        <v>8900</v>
      </c>
      <c r="K101" s="487">
        <f t="shared" si="15"/>
        <v>0.0089</v>
      </c>
      <c r="L101" s="419">
        <v>139960</v>
      </c>
      <c r="M101" s="420">
        <v>140003</v>
      </c>
      <c r="N101" s="420">
        <f t="shared" si="19"/>
        <v>-43</v>
      </c>
      <c r="O101" s="420">
        <f t="shared" si="16"/>
        <v>4300</v>
      </c>
      <c r="P101" s="420">
        <f t="shared" si="17"/>
        <v>0.0043</v>
      </c>
      <c r="Q101" s="176"/>
    </row>
    <row r="102" spans="1:17" ht="15">
      <c r="A102" s="453">
        <v>5</v>
      </c>
      <c r="B102" s="454" t="s">
        <v>115</v>
      </c>
      <c r="C102" s="459">
        <v>4865138</v>
      </c>
      <c r="D102" s="43" t="s">
        <v>12</v>
      </c>
      <c r="E102" s="44" t="s">
        <v>350</v>
      </c>
      <c r="F102" s="468">
        <v>-200</v>
      </c>
      <c r="G102" s="422">
        <v>978251</v>
      </c>
      <c r="H102" s="423">
        <v>978315</v>
      </c>
      <c r="I102" s="340">
        <f>G102-H102</f>
        <v>-64</v>
      </c>
      <c r="J102" s="340">
        <f t="shared" si="14"/>
        <v>12800</v>
      </c>
      <c r="K102" s="340">
        <f t="shared" si="15"/>
        <v>0.0128</v>
      </c>
      <c r="L102" s="422">
        <v>997209</v>
      </c>
      <c r="M102" s="423">
        <v>997372</v>
      </c>
      <c r="N102" s="423">
        <f>L102-M102</f>
        <v>-163</v>
      </c>
      <c r="O102" s="423">
        <f t="shared" si="16"/>
        <v>32600</v>
      </c>
      <c r="P102" s="423">
        <f t="shared" si="17"/>
        <v>0.0326</v>
      </c>
      <c r="Q102" s="661"/>
    </row>
    <row r="103" spans="1:17" ht="15">
      <c r="A103" s="453">
        <v>6</v>
      </c>
      <c r="B103" s="454" t="s">
        <v>116</v>
      </c>
      <c r="C103" s="459">
        <v>4865139</v>
      </c>
      <c r="D103" s="43" t="s">
        <v>12</v>
      </c>
      <c r="E103" s="44" t="s">
        <v>350</v>
      </c>
      <c r="F103" s="468">
        <v>-200</v>
      </c>
      <c r="G103" s="419">
        <v>80875</v>
      </c>
      <c r="H103" s="420">
        <v>80725</v>
      </c>
      <c r="I103" s="487">
        <f t="shared" si="18"/>
        <v>150</v>
      </c>
      <c r="J103" s="487">
        <f t="shared" si="14"/>
        <v>-30000</v>
      </c>
      <c r="K103" s="487">
        <f t="shared" si="15"/>
        <v>-0.03</v>
      </c>
      <c r="L103" s="419">
        <v>101655</v>
      </c>
      <c r="M103" s="420">
        <v>100584</v>
      </c>
      <c r="N103" s="420">
        <f t="shared" si="19"/>
        <v>1071</v>
      </c>
      <c r="O103" s="420">
        <f t="shared" si="16"/>
        <v>-214200</v>
      </c>
      <c r="P103" s="420">
        <f t="shared" si="17"/>
        <v>-0.2142</v>
      </c>
      <c r="Q103" s="654"/>
    </row>
    <row r="104" spans="1:17" ht="15">
      <c r="A104" s="453">
        <v>7</v>
      </c>
      <c r="B104" s="454" t="s">
        <v>117</v>
      </c>
      <c r="C104" s="459">
        <v>4865050</v>
      </c>
      <c r="D104" s="43" t="s">
        <v>12</v>
      </c>
      <c r="E104" s="44" t="s">
        <v>350</v>
      </c>
      <c r="F104" s="468">
        <v>-800</v>
      </c>
      <c r="G104" s="422">
        <v>11697</v>
      </c>
      <c r="H104" s="423">
        <v>11552</v>
      </c>
      <c r="I104" s="340">
        <f aca="true" t="shared" si="20" ref="I104:I109">G104-H104</f>
        <v>145</v>
      </c>
      <c r="J104" s="340">
        <f t="shared" si="14"/>
        <v>-116000</v>
      </c>
      <c r="K104" s="340">
        <f t="shared" si="15"/>
        <v>-0.116</v>
      </c>
      <c r="L104" s="422">
        <v>7143</v>
      </c>
      <c r="M104" s="423">
        <v>7099</v>
      </c>
      <c r="N104" s="423">
        <f aca="true" t="shared" si="21" ref="N104:N109">L104-M104</f>
        <v>44</v>
      </c>
      <c r="O104" s="423">
        <f t="shared" si="16"/>
        <v>-35200</v>
      </c>
      <c r="P104" s="423">
        <f t="shared" si="17"/>
        <v>-0.0352</v>
      </c>
      <c r="Q104" s="577"/>
    </row>
    <row r="105" spans="1:17" s="682" customFormat="1" ht="15.75" customHeight="1">
      <c r="A105" s="453">
        <v>8</v>
      </c>
      <c r="B105" s="454" t="s">
        <v>377</v>
      </c>
      <c r="C105" s="459">
        <v>4864949</v>
      </c>
      <c r="D105" s="43" t="s">
        <v>12</v>
      </c>
      <c r="E105" s="44" t="s">
        <v>350</v>
      </c>
      <c r="F105" s="468">
        <v>-2000</v>
      </c>
      <c r="G105" s="422">
        <v>14024</v>
      </c>
      <c r="H105" s="423">
        <v>13995</v>
      </c>
      <c r="I105" s="340">
        <f t="shared" si="20"/>
        <v>29</v>
      </c>
      <c r="J105" s="340">
        <f t="shared" si="14"/>
        <v>-58000</v>
      </c>
      <c r="K105" s="340">
        <f t="shared" si="15"/>
        <v>-0.058</v>
      </c>
      <c r="L105" s="422">
        <v>2927</v>
      </c>
      <c r="M105" s="423">
        <v>2921</v>
      </c>
      <c r="N105" s="423">
        <f t="shared" si="21"/>
        <v>6</v>
      </c>
      <c r="O105" s="423">
        <f t="shared" si="16"/>
        <v>-12000</v>
      </c>
      <c r="P105" s="423">
        <f t="shared" si="17"/>
        <v>-0.012</v>
      </c>
      <c r="Q105" s="732"/>
    </row>
    <row r="106" spans="1:17" ht="15.75" customHeight="1">
      <c r="A106" s="453">
        <v>9</v>
      </c>
      <c r="B106" s="454" t="s">
        <v>399</v>
      </c>
      <c r="C106" s="459">
        <v>5128434</v>
      </c>
      <c r="D106" s="43" t="s">
        <v>12</v>
      </c>
      <c r="E106" s="44" t="s">
        <v>350</v>
      </c>
      <c r="F106" s="468">
        <v>-800</v>
      </c>
      <c r="G106" s="419">
        <v>980524</v>
      </c>
      <c r="H106" s="420">
        <v>980631</v>
      </c>
      <c r="I106" s="487">
        <f t="shared" si="20"/>
        <v>-107</v>
      </c>
      <c r="J106" s="487">
        <f t="shared" si="14"/>
        <v>85600</v>
      </c>
      <c r="K106" s="487">
        <f t="shared" si="15"/>
        <v>0.0856</v>
      </c>
      <c r="L106" s="419">
        <v>989712</v>
      </c>
      <c r="M106" s="420">
        <v>989731</v>
      </c>
      <c r="N106" s="420">
        <f t="shared" si="21"/>
        <v>-19</v>
      </c>
      <c r="O106" s="420">
        <f t="shared" si="16"/>
        <v>15200</v>
      </c>
      <c r="P106" s="420">
        <f t="shared" si="17"/>
        <v>0.0152</v>
      </c>
      <c r="Q106" s="176"/>
    </row>
    <row r="107" spans="1:17" ht="15.75" customHeight="1">
      <c r="A107" s="453">
        <v>10</v>
      </c>
      <c r="B107" s="454" t="s">
        <v>398</v>
      </c>
      <c r="C107" s="459">
        <v>5128430</v>
      </c>
      <c r="D107" s="43" t="s">
        <v>12</v>
      </c>
      <c r="E107" s="44" t="s">
        <v>350</v>
      </c>
      <c r="F107" s="468">
        <v>-800</v>
      </c>
      <c r="G107" s="419">
        <v>978669</v>
      </c>
      <c r="H107" s="420">
        <v>979050</v>
      </c>
      <c r="I107" s="487">
        <f t="shared" si="20"/>
        <v>-381</v>
      </c>
      <c r="J107" s="487">
        <f t="shared" si="14"/>
        <v>304800</v>
      </c>
      <c r="K107" s="487">
        <f t="shared" si="15"/>
        <v>0.3048</v>
      </c>
      <c r="L107" s="419">
        <v>983819</v>
      </c>
      <c r="M107" s="420">
        <v>983901</v>
      </c>
      <c r="N107" s="420">
        <f t="shared" si="21"/>
        <v>-82</v>
      </c>
      <c r="O107" s="420">
        <f t="shared" si="16"/>
        <v>65600</v>
      </c>
      <c r="P107" s="420">
        <f t="shared" si="17"/>
        <v>0.0656</v>
      </c>
      <c r="Q107" s="176"/>
    </row>
    <row r="108" spans="1:17" s="682" customFormat="1" ht="15.75" customHeight="1">
      <c r="A108" s="453">
        <v>11</v>
      </c>
      <c r="B108" s="454" t="s">
        <v>392</v>
      </c>
      <c r="C108" s="459">
        <v>5128445</v>
      </c>
      <c r="D108" s="192" t="s">
        <v>12</v>
      </c>
      <c r="E108" s="305" t="s">
        <v>350</v>
      </c>
      <c r="F108" s="468">
        <v>-800</v>
      </c>
      <c r="G108" s="422">
        <v>987948</v>
      </c>
      <c r="H108" s="423">
        <v>988197</v>
      </c>
      <c r="I108" s="340">
        <f t="shared" si="20"/>
        <v>-249</v>
      </c>
      <c r="J108" s="340">
        <f t="shared" si="14"/>
        <v>199200</v>
      </c>
      <c r="K108" s="340">
        <f t="shared" si="15"/>
        <v>0.1992</v>
      </c>
      <c r="L108" s="422">
        <v>992655</v>
      </c>
      <c r="M108" s="423">
        <v>992701</v>
      </c>
      <c r="N108" s="423">
        <f t="shared" si="21"/>
        <v>-46</v>
      </c>
      <c r="O108" s="423">
        <f t="shared" si="16"/>
        <v>36800</v>
      </c>
      <c r="P108" s="423">
        <f t="shared" si="17"/>
        <v>0.0368</v>
      </c>
      <c r="Q108" s="694"/>
    </row>
    <row r="109" spans="1:17" s="682" customFormat="1" ht="15.75" customHeight="1">
      <c r="A109" s="453">
        <v>12</v>
      </c>
      <c r="B109" s="454" t="s">
        <v>436</v>
      </c>
      <c r="C109" s="459">
        <v>5128447</v>
      </c>
      <c r="D109" s="192" t="s">
        <v>12</v>
      </c>
      <c r="E109" s="305" t="s">
        <v>350</v>
      </c>
      <c r="F109" s="468"/>
      <c r="G109" s="422">
        <v>988696</v>
      </c>
      <c r="H109" s="423">
        <v>988877</v>
      </c>
      <c r="I109" s="340">
        <f t="shared" si="20"/>
        <v>-181</v>
      </c>
      <c r="J109" s="340">
        <f>$F109*I109</f>
        <v>0</v>
      </c>
      <c r="K109" s="340">
        <f>J109/1000000</f>
        <v>0</v>
      </c>
      <c r="L109" s="422">
        <v>994528</v>
      </c>
      <c r="M109" s="423">
        <v>994540</v>
      </c>
      <c r="N109" s="423">
        <f t="shared" si="21"/>
        <v>-12</v>
      </c>
      <c r="O109" s="423">
        <f>$F109*N109</f>
        <v>0</v>
      </c>
      <c r="P109" s="423">
        <f>O109/1000000</f>
        <v>0</v>
      </c>
      <c r="Q109" s="693" t="s">
        <v>437</v>
      </c>
    </row>
    <row r="110" spans="1:17" ht="15.75" customHeight="1">
      <c r="A110" s="453"/>
      <c r="B110" s="455" t="s">
        <v>382</v>
      </c>
      <c r="C110" s="459"/>
      <c r="D110" s="47"/>
      <c r="E110" s="47"/>
      <c r="F110" s="468"/>
      <c r="G110" s="492"/>
      <c r="H110" s="487"/>
      <c r="I110" s="487"/>
      <c r="J110" s="487"/>
      <c r="K110" s="487"/>
      <c r="L110" s="419"/>
      <c r="M110" s="420"/>
      <c r="N110" s="420"/>
      <c r="O110" s="420"/>
      <c r="P110" s="420"/>
      <c r="Q110" s="176"/>
    </row>
    <row r="111" spans="1:17" ht="15.75" customHeight="1">
      <c r="A111" s="453">
        <v>13</v>
      </c>
      <c r="B111" s="454" t="s">
        <v>118</v>
      </c>
      <c r="C111" s="459">
        <v>4864951</v>
      </c>
      <c r="D111" s="43" t="s">
        <v>12</v>
      </c>
      <c r="E111" s="44" t="s">
        <v>350</v>
      </c>
      <c r="F111" s="468">
        <v>-1000</v>
      </c>
      <c r="G111" s="419">
        <v>988292</v>
      </c>
      <c r="H111" s="420">
        <v>988434</v>
      </c>
      <c r="I111" s="487">
        <f>G111-H111</f>
        <v>-142</v>
      </c>
      <c r="J111" s="487">
        <f aca="true" t="shared" si="22" ref="J111:J117">$F111*I111</f>
        <v>142000</v>
      </c>
      <c r="K111" s="487">
        <f aca="true" t="shared" si="23" ref="K111:K117">J111/1000000</f>
        <v>0.142</v>
      </c>
      <c r="L111" s="419">
        <v>35263</v>
      </c>
      <c r="M111" s="420">
        <v>35288</v>
      </c>
      <c r="N111" s="420">
        <f>L111-M111</f>
        <v>-25</v>
      </c>
      <c r="O111" s="420">
        <f aca="true" t="shared" si="24" ref="O111:O117">$F111*N111</f>
        <v>25000</v>
      </c>
      <c r="P111" s="420">
        <f aca="true" t="shared" si="25" ref="P111:P117">O111/1000000</f>
        <v>0.025</v>
      </c>
      <c r="Q111" s="176"/>
    </row>
    <row r="112" spans="1:17" s="682" customFormat="1" ht="15.75" customHeight="1">
      <c r="A112" s="453">
        <v>14</v>
      </c>
      <c r="B112" s="454" t="s">
        <v>119</v>
      </c>
      <c r="C112" s="459">
        <v>4864958</v>
      </c>
      <c r="D112" s="43" t="s">
        <v>12</v>
      </c>
      <c r="E112" s="44" t="s">
        <v>350</v>
      </c>
      <c r="F112" s="468">
        <v>-2000</v>
      </c>
      <c r="G112" s="422">
        <v>990549</v>
      </c>
      <c r="H112" s="423">
        <v>990039</v>
      </c>
      <c r="I112" s="394">
        <f>G112-H112</f>
        <v>510</v>
      </c>
      <c r="J112" s="394">
        <f>$F112*I112</f>
        <v>-1020000</v>
      </c>
      <c r="K112" s="394">
        <f>J112/1000000</f>
        <v>-1.02</v>
      </c>
      <c r="L112" s="422">
        <v>17203</v>
      </c>
      <c r="M112" s="423">
        <v>17206</v>
      </c>
      <c r="N112" s="394">
        <f>L112-M112</f>
        <v>-3</v>
      </c>
      <c r="O112" s="394">
        <f>$F112*N112</f>
        <v>6000</v>
      </c>
      <c r="P112" s="394">
        <f>O112/1000000</f>
        <v>0.006</v>
      </c>
      <c r="Q112" s="717"/>
    </row>
    <row r="113" spans="1:17" ht="15.75" customHeight="1">
      <c r="A113" s="453"/>
      <c r="B113" s="456" t="s">
        <v>120</v>
      </c>
      <c r="C113" s="459"/>
      <c r="D113" s="43"/>
      <c r="E113" s="43"/>
      <c r="F113" s="468"/>
      <c r="G113" s="492"/>
      <c r="H113" s="487"/>
      <c r="I113" s="487"/>
      <c r="J113" s="487"/>
      <c r="K113" s="487"/>
      <c r="L113" s="419"/>
      <c r="M113" s="420"/>
      <c r="N113" s="420"/>
      <c r="O113" s="420"/>
      <c r="P113" s="420"/>
      <c r="Q113" s="176"/>
    </row>
    <row r="114" spans="1:17" ht="15.75" customHeight="1">
      <c r="A114" s="453">
        <v>15</v>
      </c>
      <c r="B114" s="404" t="s">
        <v>46</v>
      </c>
      <c r="C114" s="459">
        <v>4864843</v>
      </c>
      <c r="D114" s="47" t="s">
        <v>12</v>
      </c>
      <c r="E114" s="44" t="s">
        <v>350</v>
      </c>
      <c r="F114" s="468">
        <v>-1000</v>
      </c>
      <c r="G114" s="419">
        <v>2133</v>
      </c>
      <c r="H114" s="420">
        <v>2143</v>
      </c>
      <c r="I114" s="487">
        <f>G114-H114</f>
        <v>-10</v>
      </c>
      <c r="J114" s="487">
        <f t="shared" si="22"/>
        <v>10000</v>
      </c>
      <c r="K114" s="487">
        <f t="shared" si="23"/>
        <v>0.01</v>
      </c>
      <c r="L114" s="419">
        <v>24727</v>
      </c>
      <c r="M114" s="420">
        <v>24676</v>
      </c>
      <c r="N114" s="420">
        <f>L114-M114</f>
        <v>51</v>
      </c>
      <c r="O114" s="420">
        <f t="shared" si="24"/>
        <v>-51000</v>
      </c>
      <c r="P114" s="420">
        <f t="shared" si="25"/>
        <v>-0.051</v>
      </c>
      <c r="Q114" s="176"/>
    </row>
    <row r="115" spans="1:17" s="682" customFormat="1" ht="15.75" customHeight="1">
      <c r="A115" s="453">
        <v>16</v>
      </c>
      <c r="B115" s="454" t="s">
        <v>47</v>
      </c>
      <c r="C115" s="459">
        <v>4864835</v>
      </c>
      <c r="D115" s="43" t="s">
        <v>12</v>
      </c>
      <c r="E115" s="44" t="s">
        <v>350</v>
      </c>
      <c r="F115" s="468">
        <v>-1000</v>
      </c>
      <c r="G115" s="422">
        <v>204</v>
      </c>
      <c r="H115" s="423">
        <v>34</v>
      </c>
      <c r="I115" s="340">
        <f>G115-H115</f>
        <v>170</v>
      </c>
      <c r="J115" s="340">
        <f>$F115*I115</f>
        <v>-170000</v>
      </c>
      <c r="K115" s="340">
        <f>J115/1000000</f>
        <v>-0.17</v>
      </c>
      <c r="L115" s="422">
        <v>295</v>
      </c>
      <c r="M115" s="423">
        <v>315</v>
      </c>
      <c r="N115" s="423">
        <f>L115-M115</f>
        <v>-20</v>
      </c>
      <c r="O115" s="423">
        <f>$F115*N115</f>
        <v>20000</v>
      </c>
      <c r="P115" s="423">
        <f>O115/1000000</f>
        <v>0.02</v>
      </c>
      <c r="Q115" s="691"/>
    </row>
    <row r="116" spans="1:17" ht="15.75" customHeight="1">
      <c r="A116" s="453"/>
      <c r="B116" s="456" t="s">
        <v>48</v>
      </c>
      <c r="C116" s="459"/>
      <c r="D116" s="43"/>
      <c r="E116" s="43"/>
      <c r="F116" s="468"/>
      <c r="G116" s="492"/>
      <c r="H116" s="487"/>
      <c r="I116" s="487"/>
      <c r="J116" s="487"/>
      <c r="K116" s="487"/>
      <c r="L116" s="419"/>
      <c r="M116" s="420"/>
      <c r="N116" s="420"/>
      <c r="O116" s="420"/>
      <c r="P116" s="420"/>
      <c r="Q116" s="176"/>
    </row>
    <row r="117" spans="1:17" ht="15.75" customHeight="1">
      <c r="A117" s="453">
        <v>17</v>
      </c>
      <c r="B117" s="454" t="s">
        <v>85</v>
      </c>
      <c r="C117" s="459">
        <v>4865169</v>
      </c>
      <c r="D117" s="43" t="s">
        <v>12</v>
      </c>
      <c r="E117" s="44" t="s">
        <v>350</v>
      </c>
      <c r="F117" s="468">
        <v>-1000</v>
      </c>
      <c r="G117" s="419">
        <v>1360</v>
      </c>
      <c r="H117" s="420">
        <v>1360</v>
      </c>
      <c r="I117" s="487">
        <f>G117-H117</f>
        <v>0</v>
      </c>
      <c r="J117" s="487">
        <f t="shared" si="22"/>
        <v>0</v>
      </c>
      <c r="K117" s="487">
        <f t="shared" si="23"/>
        <v>0</v>
      </c>
      <c r="L117" s="419">
        <v>61309</v>
      </c>
      <c r="M117" s="420">
        <v>61309</v>
      </c>
      <c r="N117" s="420">
        <f>L117-M117</f>
        <v>0</v>
      </c>
      <c r="O117" s="420">
        <f t="shared" si="24"/>
        <v>0</v>
      </c>
      <c r="P117" s="420">
        <f t="shared" si="25"/>
        <v>0</v>
      </c>
      <c r="Q117" s="176"/>
    </row>
    <row r="118" spans="1:17" ht="15.75" customHeight="1">
      <c r="A118" s="453"/>
      <c r="B118" s="455" t="s">
        <v>52</v>
      </c>
      <c r="C118" s="438"/>
      <c r="D118" s="47"/>
      <c r="E118" s="47"/>
      <c r="F118" s="468"/>
      <c r="G118" s="492"/>
      <c r="H118" s="493"/>
      <c r="I118" s="493"/>
      <c r="J118" s="493"/>
      <c r="K118" s="487"/>
      <c r="L118" s="422"/>
      <c r="M118" s="490"/>
      <c r="N118" s="490"/>
      <c r="O118" s="490"/>
      <c r="P118" s="420"/>
      <c r="Q118" s="221"/>
    </row>
    <row r="119" spans="1:17" ht="15.75" customHeight="1">
      <c r="A119" s="453"/>
      <c r="B119" s="455" t="s">
        <v>53</v>
      </c>
      <c r="C119" s="438"/>
      <c r="D119" s="47"/>
      <c r="E119" s="47"/>
      <c r="F119" s="468"/>
      <c r="G119" s="492"/>
      <c r="H119" s="493"/>
      <c r="I119" s="493"/>
      <c r="J119" s="493"/>
      <c r="K119" s="487"/>
      <c r="L119" s="422"/>
      <c r="M119" s="490"/>
      <c r="N119" s="490"/>
      <c r="O119" s="490"/>
      <c r="P119" s="420"/>
      <c r="Q119" s="221"/>
    </row>
    <row r="120" spans="1:17" ht="15.75" customHeight="1">
      <c r="A120" s="461"/>
      <c r="B120" s="464" t="s">
        <v>66</v>
      </c>
      <c r="C120" s="459"/>
      <c r="D120" s="47"/>
      <c r="E120" s="47"/>
      <c r="F120" s="468"/>
      <c r="G120" s="492"/>
      <c r="H120" s="487"/>
      <c r="I120" s="487"/>
      <c r="J120" s="487"/>
      <c r="K120" s="487"/>
      <c r="L120" s="422"/>
      <c r="M120" s="420"/>
      <c r="N120" s="420"/>
      <c r="O120" s="420"/>
      <c r="P120" s="420"/>
      <c r="Q120" s="221"/>
    </row>
    <row r="121" spans="1:17" ht="24" customHeight="1">
      <c r="A121" s="453">
        <v>18</v>
      </c>
      <c r="B121" s="465" t="s">
        <v>67</v>
      </c>
      <c r="C121" s="459">
        <v>4865091</v>
      </c>
      <c r="D121" s="43" t="s">
        <v>12</v>
      </c>
      <c r="E121" s="44" t="s">
        <v>350</v>
      </c>
      <c r="F121" s="468">
        <v>-500</v>
      </c>
      <c r="G121" s="419">
        <v>5473</v>
      </c>
      <c r="H121" s="420">
        <v>5473</v>
      </c>
      <c r="I121" s="487">
        <f>G121-H121</f>
        <v>0</v>
      </c>
      <c r="J121" s="487">
        <f>$F121*I121</f>
        <v>0</v>
      </c>
      <c r="K121" s="487">
        <f>J121/1000000</f>
        <v>0</v>
      </c>
      <c r="L121" s="419">
        <v>32954</v>
      </c>
      <c r="M121" s="420">
        <v>32762</v>
      </c>
      <c r="N121" s="420">
        <f>L121-M121</f>
        <v>192</v>
      </c>
      <c r="O121" s="420">
        <f>$F121*N121</f>
        <v>-96000</v>
      </c>
      <c r="P121" s="420">
        <f>O121/1000000</f>
        <v>-0.096</v>
      </c>
      <c r="Q121" s="545"/>
    </row>
    <row r="122" spans="1:17" s="682" customFormat="1" ht="15.75" customHeight="1">
      <c r="A122" s="453">
        <v>19</v>
      </c>
      <c r="B122" s="465" t="s">
        <v>68</v>
      </c>
      <c r="C122" s="459">
        <v>4902579</v>
      </c>
      <c r="D122" s="43" t="s">
        <v>12</v>
      </c>
      <c r="E122" s="44" t="s">
        <v>350</v>
      </c>
      <c r="F122" s="468"/>
      <c r="G122" s="422">
        <v>999996</v>
      </c>
      <c r="H122" s="423">
        <v>1000000</v>
      </c>
      <c r="I122" s="340">
        <f>G122-H122</f>
        <v>-4</v>
      </c>
      <c r="J122" s="340">
        <f>$F122*I122</f>
        <v>0</v>
      </c>
      <c r="K122" s="340">
        <f>J122/1000000</f>
        <v>0</v>
      </c>
      <c r="L122" s="422">
        <v>225</v>
      </c>
      <c r="M122" s="423">
        <v>182</v>
      </c>
      <c r="N122" s="423">
        <f>L122-M122</f>
        <v>43</v>
      </c>
      <c r="O122" s="423">
        <f>$F122*N122</f>
        <v>0</v>
      </c>
      <c r="P122" s="423">
        <f>O122/1000000</f>
        <v>0</v>
      </c>
      <c r="Q122" s="691" t="s">
        <v>438</v>
      </c>
    </row>
    <row r="123" spans="1:17" ht="15.75" customHeight="1">
      <c r="A123" s="453">
        <v>20</v>
      </c>
      <c r="B123" s="465" t="s">
        <v>69</v>
      </c>
      <c r="C123" s="459">
        <v>4902531</v>
      </c>
      <c r="D123" s="43" t="s">
        <v>12</v>
      </c>
      <c r="E123" s="44" t="s">
        <v>350</v>
      </c>
      <c r="F123" s="468">
        <v>-500</v>
      </c>
      <c r="G123" s="419">
        <v>6831</v>
      </c>
      <c r="H123" s="420">
        <v>6759</v>
      </c>
      <c r="I123" s="487">
        <f aca="true" t="shared" si="26" ref="I123:I131">G123-H123</f>
        <v>72</v>
      </c>
      <c r="J123" s="487">
        <f>$F123*I123</f>
        <v>-36000</v>
      </c>
      <c r="K123" s="487">
        <f>J123/1000000</f>
        <v>-0.036</v>
      </c>
      <c r="L123" s="419">
        <v>14987</v>
      </c>
      <c r="M123" s="420">
        <v>14986</v>
      </c>
      <c r="N123" s="420">
        <f aca="true" t="shared" si="27" ref="N123:N131">L123-M123</f>
        <v>1</v>
      </c>
      <c r="O123" s="420">
        <f>$F123*N123</f>
        <v>-500</v>
      </c>
      <c r="P123" s="420">
        <f>O123/1000000</f>
        <v>-0.0005</v>
      </c>
      <c r="Q123" s="176"/>
    </row>
    <row r="124" spans="1:17" s="682" customFormat="1" ht="15.75" customHeight="1">
      <c r="A124" s="453">
        <v>21</v>
      </c>
      <c r="B124" s="465" t="s">
        <v>70</v>
      </c>
      <c r="C124" s="459">
        <v>4865072</v>
      </c>
      <c r="D124" s="43" t="s">
        <v>12</v>
      </c>
      <c r="E124" s="44" t="s">
        <v>350</v>
      </c>
      <c r="F124" s="768">
        <v>-666.666666666667</v>
      </c>
      <c r="G124" s="422">
        <v>2152</v>
      </c>
      <c r="H124" s="423">
        <v>2049</v>
      </c>
      <c r="I124" s="340">
        <f>G124-H124</f>
        <v>103</v>
      </c>
      <c r="J124" s="340">
        <f>$F124*I124</f>
        <v>-68666.6666666667</v>
      </c>
      <c r="K124" s="340">
        <f>J124/1000000</f>
        <v>-0.0686666666666667</v>
      </c>
      <c r="L124" s="422">
        <v>1082</v>
      </c>
      <c r="M124" s="423">
        <v>1079</v>
      </c>
      <c r="N124" s="423">
        <f>L124-M124</f>
        <v>3</v>
      </c>
      <c r="O124" s="423">
        <f>$F124*N124</f>
        <v>-2000.000000000001</v>
      </c>
      <c r="P124" s="423">
        <f>O124/1000000</f>
        <v>-0.002000000000000001</v>
      </c>
      <c r="Q124" s="691"/>
    </row>
    <row r="125" spans="1:17" ht="15.75" customHeight="1">
      <c r="A125" s="453"/>
      <c r="B125" s="464" t="s">
        <v>34</v>
      </c>
      <c r="C125" s="459"/>
      <c r="D125" s="47"/>
      <c r="E125" s="47"/>
      <c r="F125" s="468"/>
      <c r="G125" s="492"/>
      <c r="H125" s="487"/>
      <c r="I125" s="487"/>
      <c r="J125" s="487"/>
      <c r="K125" s="487"/>
      <c r="L125" s="419"/>
      <c r="M125" s="420"/>
      <c r="N125" s="420"/>
      <c r="O125" s="420"/>
      <c r="P125" s="420"/>
      <c r="Q125" s="176"/>
    </row>
    <row r="126" spans="1:17" ht="15.75" customHeight="1">
      <c r="A126" s="453">
        <v>22</v>
      </c>
      <c r="B126" s="466" t="s">
        <v>71</v>
      </c>
      <c r="C126" s="467">
        <v>4864807</v>
      </c>
      <c r="D126" s="43" t="s">
        <v>12</v>
      </c>
      <c r="E126" s="44" t="s">
        <v>350</v>
      </c>
      <c r="F126" s="468">
        <v>-100</v>
      </c>
      <c r="G126" s="419">
        <v>173628</v>
      </c>
      <c r="H126" s="420">
        <v>171724</v>
      </c>
      <c r="I126" s="487">
        <f t="shared" si="26"/>
        <v>1904</v>
      </c>
      <c r="J126" s="487">
        <f>$F126*I126</f>
        <v>-190400</v>
      </c>
      <c r="K126" s="487">
        <f>J126/1000000</f>
        <v>-0.1904</v>
      </c>
      <c r="L126" s="419">
        <v>20586</v>
      </c>
      <c r="M126" s="420">
        <v>20535</v>
      </c>
      <c r="N126" s="420">
        <f t="shared" si="27"/>
        <v>51</v>
      </c>
      <c r="O126" s="420">
        <f>$F126*N126</f>
        <v>-5100</v>
      </c>
      <c r="P126" s="420">
        <f>O126/1000000</f>
        <v>-0.0051</v>
      </c>
      <c r="Q126" s="176"/>
    </row>
    <row r="127" spans="1:17" ht="15.75" customHeight="1">
      <c r="A127" s="453">
        <v>23</v>
      </c>
      <c r="B127" s="466" t="s">
        <v>145</v>
      </c>
      <c r="C127" s="467">
        <v>4865086</v>
      </c>
      <c r="D127" s="43" t="s">
        <v>12</v>
      </c>
      <c r="E127" s="44" t="s">
        <v>350</v>
      </c>
      <c r="F127" s="468">
        <v>-100</v>
      </c>
      <c r="G127" s="419">
        <v>23918</v>
      </c>
      <c r="H127" s="420">
        <v>23895</v>
      </c>
      <c r="I127" s="487">
        <f t="shared" si="26"/>
        <v>23</v>
      </c>
      <c r="J127" s="487">
        <f>$F127*I127</f>
        <v>-2300</v>
      </c>
      <c r="K127" s="487">
        <f>J127/1000000</f>
        <v>-0.0023</v>
      </c>
      <c r="L127" s="419">
        <v>47819</v>
      </c>
      <c r="M127" s="420">
        <v>47710</v>
      </c>
      <c r="N127" s="420">
        <f t="shared" si="27"/>
        <v>109</v>
      </c>
      <c r="O127" s="420">
        <f>$F127*N127</f>
        <v>-10900</v>
      </c>
      <c r="P127" s="420">
        <f>O127/1000000</f>
        <v>-0.0109</v>
      </c>
      <c r="Q127" s="176"/>
    </row>
    <row r="128" spans="1:17" ht="15.75" customHeight="1">
      <c r="A128" s="453"/>
      <c r="B128" s="456" t="s">
        <v>72</v>
      </c>
      <c r="C128" s="459"/>
      <c r="D128" s="43"/>
      <c r="E128" s="43"/>
      <c r="F128" s="468"/>
      <c r="G128" s="492"/>
      <c r="H128" s="487"/>
      <c r="I128" s="487"/>
      <c r="J128" s="487"/>
      <c r="K128" s="487"/>
      <c r="L128" s="419"/>
      <c r="M128" s="420"/>
      <c r="N128" s="420"/>
      <c r="O128" s="420"/>
      <c r="P128" s="420"/>
      <c r="Q128" s="176"/>
    </row>
    <row r="129" spans="1:17" s="715" customFormat="1" ht="14.25" customHeight="1">
      <c r="A129" s="453">
        <v>24</v>
      </c>
      <c r="B129" s="454" t="s">
        <v>65</v>
      </c>
      <c r="C129" s="459">
        <v>4902568</v>
      </c>
      <c r="D129" s="43" t="s">
        <v>12</v>
      </c>
      <c r="E129" s="44" t="s">
        <v>350</v>
      </c>
      <c r="F129" s="468">
        <v>-100</v>
      </c>
      <c r="G129" s="422">
        <v>998464</v>
      </c>
      <c r="H129" s="423">
        <v>998465</v>
      </c>
      <c r="I129" s="340">
        <f>G129-H129</f>
        <v>-1</v>
      </c>
      <c r="J129" s="340">
        <f aca="true" t="shared" si="28" ref="J129:J134">$F129*I129</f>
        <v>100</v>
      </c>
      <c r="K129" s="340">
        <f aca="true" t="shared" si="29" ref="K129:K134">J129/1000000</f>
        <v>0.0001</v>
      </c>
      <c r="L129" s="422">
        <v>29</v>
      </c>
      <c r="M129" s="423">
        <v>28</v>
      </c>
      <c r="N129" s="423">
        <f>L129-M129</f>
        <v>1</v>
      </c>
      <c r="O129" s="423">
        <f aca="true" t="shared" si="30" ref="O129:O134">$F129*N129</f>
        <v>-100</v>
      </c>
      <c r="P129" s="423">
        <f aca="true" t="shared" si="31" ref="P129:P134">O129/1000000</f>
        <v>-0.0001</v>
      </c>
      <c r="Q129" s="691"/>
    </row>
    <row r="130" spans="1:17" s="682" customFormat="1" ht="15.75" customHeight="1">
      <c r="A130" s="453">
        <v>25</v>
      </c>
      <c r="B130" s="454" t="s">
        <v>73</v>
      </c>
      <c r="C130" s="459">
        <v>4902549</v>
      </c>
      <c r="D130" s="43" t="s">
        <v>12</v>
      </c>
      <c r="E130" s="44" t="s">
        <v>350</v>
      </c>
      <c r="F130" s="468">
        <v>-100</v>
      </c>
      <c r="G130" s="422">
        <v>999910</v>
      </c>
      <c r="H130" s="423">
        <v>999925</v>
      </c>
      <c r="I130" s="340">
        <f>G130-H130</f>
        <v>-15</v>
      </c>
      <c r="J130" s="340">
        <f t="shared" si="28"/>
        <v>1500</v>
      </c>
      <c r="K130" s="340">
        <f t="shared" si="29"/>
        <v>0.0015</v>
      </c>
      <c r="L130" s="422">
        <v>999987</v>
      </c>
      <c r="M130" s="423">
        <v>999987</v>
      </c>
      <c r="N130" s="423">
        <f>L130-M130</f>
        <v>0</v>
      </c>
      <c r="O130" s="423">
        <f t="shared" si="30"/>
        <v>0</v>
      </c>
      <c r="P130" s="423">
        <f t="shared" si="31"/>
        <v>0</v>
      </c>
      <c r="Q130" s="717"/>
    </row>
    <row r="131" spans="1:17" ht="15.75" customHeight="1">
      <c r="A131" s="453">
        <v>26</v>
      </c>
      <c r="B131" s="454" t="s">
        <v>86</v>
      </c>
      <c r="C131" s="459">
        <v>4902537</v>
      </c>
      <c r="D131" s="43" t="s">
        <v>12</v>
      </c>
      <c r="E131" s="44" t="s">
        <v>350</v>
      </c>
      <c r="F131" s="468">
        <v>-100</v>
      </c>
      <c r="G131" s="419">
        <v>24672</v>
      </c>
      <c r="H131" s="420">
        <v>24156</v>
      </c>
      <c r="I131" s="487">
        <f t="shared" si="26"/>
        <v>516</v>
      </c>
      <c r="J131" s="487">
        <f t="shared" si="28"/>
        <v>-51600</v>
      </c>
      <c r="K131" s="487">
        <f t="shared" si="29"/>
        <v>-0.0516</v>
      </c>
      <c r="L131" s="419">
        <v>57144</v>
      </c>
      <c r="M131" s="420">
        <v>57144</v>
      </c>
      <c r="N131" s="420">
        <f t="shared" si="27"/>
        <v>0</v>
      </c>
      <c r="O131" s="420">
        <f t="shared" si="30"/>
        <v>0</v>
      </c>
      <c r="P131" s="420">
        <f t="shared" si="31"/>
        <v>0</v>
      </c>
      <c r="Q131" s="176"/>
    </row>
    <row r="132" spans="1:17" s="682" customFormat="1" ht="15.75" customHeight="1">
      <c r="A132" s="453">
        <v>27</v>
      </c>
      <c r="B132" s="454" t="s">
        <v>74</v>
      </c>
      <c r="C132" s="459">
        <v>4902578</v>
      </c>
      <c r="D132" s="43" t="s">
        <v>12</v>
      </c>
      <c r="E132" s="44" t="s">
        <v>350</v>
      </c>
      <c r="F132" s="468">
        <v>-100</v>
      </c>
      <c r="G132" s="422">
        <v>0</v>
      </c>
      <c r="H132" s="423">
        <v>0</v>
      </c>
      <c r="I132" s="340">
        <f>G132-H132</f>
        <v>0</v>
      </c>
      <c r="J132" s="340">
        <f t="shared" si="28"/>
        <v>0</v>
      </c>
      <c r="K132" s="340">
        <f t="shared" si="29"/>
        <v>0</v>
      </c>
      <c r="L132" s="422">
        <v>0</v>
      </c>
      <c r="M132" s="423">
        <v>0</v>
      </c>
      <c r="N132" s="423">
        <f>L132-M132</f>
        <v>0</v>
      </c>
      <c r="O132" s="423">
        <f t="shared" si="30"/>
        <v>0</v>
      </c>
      <c r="P132" s="423">
        <f t="shared" si="31"/>
        <v>0</v>
      </c>
      <c r="Q132" s="724"/>
    </row>
    <row r="133" spans="1:17" s="682" customFormat="1" ht="15.75" customHeight="1">
      <c r="A133" s="453">
        <v>28</v>
      </c>
      <c r="B133" s="454" t="s">
        <v>75</v>
      </c>
      <c r="C133" s="459">
        <v>4902538</v>
      </c>
      <c r="D133" s="43" t="s">
        <v>12</v>
      </c>
      <c r="E133" s="44" t="s">
        <v>350</v>
      </c>
      <c r="F133" s="468">
        <v>-100</v>
      </c>
      <c r="G133" s="422">
        <v>999933</v>
      </c>
      <c r="H133" s="423">
        <v>999954</v>
      </c>
      <c r="I133" s="340">
        <f>G133-H133</f>
        <v>-21</v>
      </c>
      <c r="J133" s="340">
        <f t="shared" si="28"/>
        <v>2100</v>
      </c>
      <c r="K133" s="340">
        <f t="shared" si="29"/>
        <v>0.0021</v>
      </c>
      <c r="L133" s="422">
        <v>999996</v>
      </c>
      <c r="M133" s="423">
        <v>999996</v>
      </c>
      <c r="N133" s="423">
        <f>L133-M133</f>
        <v>0</v>
      </c>
      <c r="O133" s="423">
        <f t="shared" si="30"/>
        <v>0</v>
      </c>
      <c r="P133" s="423">
        <f t="shared" si="31"/>
        <v>0</v>
      </c>
      <c r="Q133" s="691"/>
    </row>
    <row r="134" spans="1:17" s="682" customFormat="1" ht="15.75" customHeight="1">
      <c r="A134" s="453">
        <v>29</v>
      </c>
      <c r="B134" s="454" t="s">
        <v>61</v>
      </c>
      <c r="C134" s="459">
        <v>4902527</v>
      </c>
      <c r="D134" s="43" t="s">
        <v>12</v>
      </c>
      <c r="E134" s="44" t="s">
        <v>350</v>
      </c>
      <c r="F134" s="468">
        <v>-100</v>
      </c>
      <c r="G134" s="422">
        <v>0</v>
      </c>
      <c r="H134" s="423">
        <v>0</v>
      </c>
      <c r="I134" s="340">
        <f>G134-H134</f>
        <v>0</v>
      </c>
      <c r="J134" s="340">
        <f t="shared" si="28"/>
        <v>0</v>
      </c>
      <c r="K134" s="340">
        <f t="shared" si="29"/>
        <v>0</v>
      </c>
      <c r="L134" s="422">
        <v>0</v>
      </c>
      <c r="M134" s="423">
        <v>0</v>
      </c>
      <c r="N134" s="423">
        <f>L134-M134</f>
        <v>0</v>
      </c>
      <c r="O134" s="423">
        <f t="shared" si="30"/>
        <v>0</v>
      </c>
      <c r="P134" s="423">
        <f t="shared" si="31"/>
        <v>0</v>
      </c>
      <c r="Q134" s="691"/>
    </row>
    <row r="135" spans="1:17" ht="15.75" customHeight="1">
      <c r="A135" s="453"/>
      <c r="B135" s="456" t="s">
        <v>76</v>
      </c>
      <c r="C135" s="459"/>
      <c r="D135" s="43"/>
      <c r="E135" s="43"/>
      <c r="F135" s="468"/>
      <c r="G135" s="492"/>
      <c r="H135" s="487"/>
      <c r="I135" s="487"/>
      <c r="J135" s="487"/>
      <c r="K135" s="487"/>
      <c r="L135" s="419"/>
      <c r="M135" s="420"/>
      <c r="N135" s="420"/>
      <c r="O135" s="420"/>
      <c r="P135" s="420"/>
      <c r="Q135" s="176"/>
    </row>
    <row r="136" spans="1:17" s="682" customFormat="1" ht="15.75" customHeight="1">
      <c r="A136" s="453">
        <v>30</v>
      </c>
      <c r="B136" s="454" t="s">
        <v>77</v>
      </c>
      <c r="C136" s="459">
        <v>4902551</v>
      </c>
      <c r="D136" s="43" t="s">
        <v>12</v>
      </c>
      <c r="E136" s="44" t="s">
        <v>350</v>
      </c>
      <c r="F136" s="468">
        <v>-100</v>
      </c>
      <c r="G136" s="422">
        <v>179980</v>
      </c>
      <c r="H136" s="423">
        <v>179980</v>
      </c>
      <c r="I136" s="340">
        <f>G136-H136</f>
        <v>0</v>
      </c>
      <c r="J136" s="340">
        <f>$F136*I136</f>
        <v>0</v>
      </c>
      <c r="K136" s="340">
        <f>J136/1000000</f>
        <v>0</v>
      </c>
      <c r="L136" s="422">
        <v>55257</v>
      </c>
      <c r="M136" s="423">
        <v>55257</v>
      </c>
      <c r="N136" s="423">
        <f>L136-M136</f>
        <v>0</v>
      </c>
      <c r="O136" s="423">
        <f>$F136*N136</f>
        <v>0</v>
      </c>
      <c r="P136" s="423">
        <f>O136/1000000</f>
        <v>0</v>
      </c>
      <c r="Q136" s="691"/>
    </row>
    <row r="137" spans="1:17" s="682" customFormat="1" ht="15.75" customHeight="1">
      <c r="A137" s="453"/>
      <c r="B137" s="454"/>
      <c r="C137" s="459"/>
      <c r="D137" s="43"/>
      <c r="E137" s="44"/>
      <c r="F137" s="468"/>
      <c r="G137" s="422"/>
      <c r="H137" s="423"/>
      <c r="I137" s="340"/>
      <c r="J137" s="340"/>
      <c r="K137" s="340">
        <v>-0.0533</v>
      </c>
      <c r="L137" s="422"/>
      <c r="M137" s="423"/>
      <c r="N137" s="423"/>
      <c r="O137" s="423"/>
      <c r="P137" s="423">
        <v>-0.0013</v>
      </c>
      <c r="Q137" s="691" t="s">
        <v>441</v>
      </c>
    </row>
    <row r="138" spans="1:17" s="682" customFormat="1" ht="15.75" customHeight="1">
      <c r="A138" s="453"/>
      <c r="B138" s="454"/>
      <c r="C138" s="459">
        <v>4902540</v>
      </c>
      <c r="D138" s="43" t="s">
        <v>12</v>
      </c>
      <c r="E138" s="44" t="s">
        <v>350</v>
      </c>
      <c r="F138" s="468">
        <v>-100</v>
      </c>
      <c r="G138" s="422">
        <v>698</v>
      </c>
      <c r="H138" s="423">
        <v>0</v>
      </c>
      <c r="I138" s="340">
        <f>G138-H138</f>
        <v>698</v>
      </c>
      <c r="J138" s="340">
        <f>$F138*I138</f>
        <v>-69800</v>
      </c>
      <c r="K138" s="340">
        <f>J138/1000000</f>
        <v>-0.0698</v>
      </c>
      <c r="L138" s="422">
        <v>17</v>
      </c>
      <c r="M138" s="423">
        <v>0</v>
      </c>
      <c r="N138" s="423">
        <f>L138-M138</f>
        <v>17</v>
      </c>
      <c r="O138" s="423">
        <f>$F138*N138</f>
        <v>-1700</v>
      </c>
      <c r="P138" s="423">
        <f>O138/1000000</f>
        <v>-0.0017</v>
      </c>
      <c r="Q138" s="717" t="s">
        <v>447</v>
      </c>
    </row>
    <row r="139" spans="1:17" ht="15.75" customHeight="1">
      <c r="A139" s="453">
        <v>31</v>
      </c>
      <c r="B139" s="454" t="s">
        <v>78</v>
      </c>
      <c r="C139" s="459">
        <v>4902542</v>
      </c>
      <c r="D139" s="43" t="s">
        <v>12</v>
      </c>
      <c r="E139" s="44" t="s">
        <v>350</v>
      </c>
      <c r="F139" s="468">
        <v>-100</v>
      </c>
      <c r="G139" s="419">
        <v>23649</v>
      </c>
      <c r="H139" s="420">
        <v>22625</v>
      </c>
      <c r="I139" s="487">
        <f>G139-H139</f>
        <v>1024</v>
      </c>
      <c r="J139" s="487">
        <f>$F139*I139</f>
        <v>-102400</v>
      </c>
      <c r="K139" s="487">
        <f>J139/1000000</f>
        <v>-0.1024</v>
      </c>
      <c r="L139" s="419">
        <v>66438</v>
      </c>
      <c r="M139" s="420">
        <v>66418</v>
      </c>
      <c r="N139" s="420">
        <f>L139-M139</f>
        <v>20</v>
      </c>
      <c r="O139" s="420">
        <f>$F139*N139</f>
        <v>-2000</v>
      </c>
      <c r="P139" s="420">
        <f>O139/1000000</f>
        <v>-0.002</v>
      </c>
      <c r="Q139" s="176"/>
    </row>
    <row r="140" spans="1:17" s="682" customFormat="1" ht="15.75" customHeight="1">
      <c r="A140" s="453">
        <v>32</v>
      </c>
      <c r="B140" s="454" t="s">
        <v>79</v>
      </c>
      <c r="C140" s="459">
        <v>4902544</v>
      </c>
      <c r="D140" s="43" t="s">
        <v>12</v>
      </c>
      <c r="E140" s="44" t="s">
        <v>350</v>
      </c>
      <c r="F140" s="468">
        <v>-100</v>
      </c>
      <c r="G140" s="422">
        <v>11237</v>
      </c>
      <c r="H140" s="423">
        <v>11237</v>
      </c>
      <c r="I140" s="340">
        <f>G140-H140</f>
        <v>0</v>
      </c>
      <c r="J140" s="340">
        <f>$F140*I140</f>
        <v>0</v>
      </c>
      <c r="K140" s="340">
        <f>J140/1000000</f>
        <v>0</v>
      </c>
      <c r="L140" s="422">
        <v>4695</v>
      </c>
      <c r="M140" s="423">
        <v>4695</v>
      </c>
      <c r="N140" s="423">
        <f>L140-M140</f>
        <v>0</v>
      </c>
      <c r="O140" s="423">
        <f>$F140*N140</f>
        <v>0</v>
      </c>
      <c r="P140" s="423">
        <f>O140/1000000</f>
        <v>0</v>
      </c>
      <c r="Q140" s="769"/>
    </row>
    <row r="141" spans="1:17" s="682" customFormat="1" ht="15.75" customHeight="1">
      <c r="A141" s="453"/>
      <c r="B141" s="454"/>
      <c r="C141" s="459"/>
      <c r="D141" s="43"/>
      <c r="E141" s="44"/>
      <c r="F141" s="459"/>
      <c r="G141" s="422"/>
      <c r="H141" s="423"/>
      <c r="I141" s="340"/>
      <c r="J141" s="340"/>
      <c r="K141" s="340">
        <v>-0.062</v>
      </c>
      <c r="L141" s="422"/>
      <c r="M141" s="423"/>
      <c r="N141" s="423"/>
      <c r="O141" s="423"/>
      <c r="P141" s="423">
        <v>-0.0011</v>
      </c>
      <c r="Q141" s="769" t="s">
        <v>441</v>
      </c>
    </row>
    <row r="142" spans="1:17" ht="15.75" thickBot="1">
      <c r="A142" s="457"/>
      <c r="B142" s="458"/>
      <c r="C142" s="460">
        <v>4902536</v>
      </c>
      <c r="D142" s="106" t="s">
        <v>12</v>
      </c>
      <c r="E142" s="50" t="s">
        <v>350</v>
      </c>
      <c r="F142" s="460">
        <v>-100</v>
      </c>
      <c r="G142" s="689">
        <v>811</v>
      </c>
      <c r="H142" s="690">
        <v>0</v>
      </c>
      <c r="I142" s="690">
        <f>G142-H142</f>
        <v>811</v>
      </c>
      <c r="J142" s="690">
        <f>$F142*I142</f>
        <v>-81100</v>
      </c>
      <c r="K142" s="690">
        <f>J142/1000000</f>
        <v>-0.0811</v>
      </c>
      <c r="L142" s="689">
        <v>15</v>
      </c>
      <c r="M142" s="690">
        <v>0</v>
      </c>
      <c r="N142" s="690">
        <f>L142-M142</f>
        <v>15</v>
      </c>
      <c r="O142" s="690">
        <f>$F142*N142</f>
        <v>-1500</v>
      </c>
      <c r="P142" s="690">
        <f>O142/1000000</f>
        <v>-0.0015</v>
      </c>
      <c r="Q142" s="689" t="s">
        <v>447</v>
      </c>
    </row>
    <row r="143" ht="13.5" thickTop="1"/>
    <row r="144" spans="4:16" ht="16.5">
      <c r="D144" s="22"/>
      <c r="K144" s="571">
        <f>SUM(K97:K142)</f>
        <v>-1.6238666666666668</v>
      </c>
      <c r="L144" s="58"/>
      <c r="M144" s="58"/>
      <c r="N144" s="58"/>
      <c r="O144" s="58"/>
      <c r="P144" s="494">
        <f>SUM(P97:P142)</f>
        <v>-0.2521</v>
      </c>
    </row>
    <row r="145" spans="11:16" ht="14.25">
      <c r="K145" s="58"/>
      <c r="L145" s="58"/>
      <c r="M145" s="58"/>
      <c r="N145" s="58"/>
      <c r="O145" s="58"/>
      <c r="P145" s="58"/>
    </row>
    <row r="146" spans="11:16" ht="14.25">
      <c r="K146" s="58"/>
      <c r="L146" s="58"/>
      <c r="M146" s="58"/>
      <c r="N146" s="58"/>
      <c r="O146" s="58"/>
      <c r="P146" s="58"/>
    </row>
    <row r="147" spans="17:18" ht="12.75">
      <c r="Q147" s="511" t="str">
        <f>NDPL!Q1</f>
        <v>October-2015</v>
      </c>
      <c r="R147" s="302"/>
    </row>
    <row r="148" ht="13.5" thickBot="1"/>
    <row r="149" spans="1:17" ht="44.25" customHeight="1">
      <c r="A149" s="412"/>
      <c r="B149" s="410" t="s">
        <v>150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5"/>
    </row>
    <row r="150" spans="1:17" ht="19.5" customHeight="1">
      <c r="A150" s="270"/>
      <c r="B150" s="345" t="s">
        <v>151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56"/>
    </row>
    <row r="151" spans="1:17" ht="19.5" customHeight="1">
      <c r="A151" s="270"/>
      <c r="B151" s="341" t="s">
        <v>252</v>
      </c>
      <c r="C151" s="19"/>
      <c r="D151" s="19"/>
      <c r="E151" s="19"/>
      <c r="F151" s="19"/>
      <c r="G151" s="19"/>
      <c r="H151" s="19"/>
      <c r="I151" s="19"/>
      <c r="J151" s="19"/>
      <c r="K151" s="239">
        <f>K58</f>
        <v>4.1831663</v>
      </c>
      <c r="L151" s="239"/>
      <c r="M151" s="239"/>
      <c r="N151" s="239"/>
      <c r="O151" s="239"/>
      <c r="P151" s="239">
        <f>P58</f>
        <v>-5.844899999999997</v>
      </c>
      <c r="Q151" s="56"/>
    </row>
    <row r="152" spans="1:17" ht="19.5" customHeight="1">
      <c r="A152" s="270"/>
      <c r="B152" s="341" t="s">
        <v>253</v>
      </c>
      <c r="C152" s="19"/>
      <c r="D152" s="19"/>
      <c r="E152" s="19"/>
      <c r="F152" s="19"/>
      <c r="G152" s="19"/>
      <c r="H152" s="19"/>
      <c r="I152" s="19"/>
      <c r="J152" s="19"/>
      <c r="K152" s="572">
        <f>K144</f>
        <v>-1.6238666666666668</v>
      </c>
      <c r="L152" s="239"/>
      <c r="M152" s="239"/>
      <c r="N152" s="239"/>
      <c r="O152" s="239"/>
      <c r="P152" s="239">
        <f>P144</f>
        <v>-0.2521</v>
      </c>
      <c r="Q152" s="56"/>
    </row>
    <row r="153" spans="1:17" ht="19.5" customHeight="1">
      <c r="A153" s="270"/>
      <c r="B153" s="341" t="s">
        <v>152</v>
      </c>
      <c r="C153" s="19"/>
      <c r="D153" s="19"/>
      <c r="E153" s="19"/>
      <c r="F153" s="19"/>
      <c r="G153" s="19"/>
      <c r="H153" s="19"/>
      <c r="I153" s="19"/>
      <c r="J153" s="19"/>
      <c r="K153" s="572">
        <f>'ROHTAK ROAD'!K45</f>
        <v>-0.44897499999999996</v>
      </c>
      <c r="L153" s="239"/>
      <c r="M153" s="239"/>
      <c r="N153" s="239"/>
      <c r="O153" s="239"/>
      <c r="P153" s="572">
        <f>'ROHTAK ROAD'!P45</f>
        <v>-0.150725</v>
      </c>
      <c r="Q153" s="56"/>
    </row>
    <row r="154" spans="1:17" ht="19.5" customHeight="1">
      <c r="A154" s="270"/>
      <c r="B154" s="341" t="s">
        <v>153</v>
      </c>
      <c r="C154" s="19"/>
      <c r="D154" s="19"/>
      <c r="E154" s="19"/>
      <c r="F154" s="19"/>
      <c r="G154" s="19"/>
      <c r="H154" s="19"/>
      <c r="I154" s="19"/>
      <c r="J154" s="19"/>
      <c r="K154" s="572">
        <f>SUM(K151:K153)</f>
        <v>2.110324633333333</v>
      </c>
      <c r="L154" s="239"/>
      <c r="M154" s="239"/>
      <c r="N154" s="239"/>
      <c r="O154" s="239"/>
      <c r="P154" s="572">
        <f>SUM(P151:P153)</f>
        <v>-6.247724999999997</v>
      </c>
      <c r="Q154" s="56"/>
    </row>
    <row r="155" spans="1:17" ht="19.5" customHeight="1">
      <c r="A155" s="270"/>
      <c r="B155" s="345" t="s">
        <v>154</v>
      </c>
      <c r="C155" s="19"/>
      <c r="D155" s="19"/>
      <c r="E155" s="19"/>
      <c r="F155" s="19"/>
      <c r="G155" s="19"/>
      <c r="H155" s="19"/>
      <c r="I155" s="19"/>
      <c r="J155" s="19"/>
      <c r="K155" s="239"/>
      <c r="L155" s="239"/>
      <c r="M155" s="239"/>
      <c r="N155" s="239"/>
      <c r="O155" s="239"/>
      <c r="P155" s="239"/>
      <c r="Q155" s="56"/>
    </row>
    <row r="156" spans="1:17" ht="19.5" customHeight="1">
      <c r="A156" s="270"/>
      <c r="B156" s="341" t="s">
        <v>254</v>
      </c>
      <c r="C156" s="19"/>
      <c r="D156" s="19"/>
      <c r="E156" s="19"/>
      <c r="F156" s="19"/>
      <c r="G156" s="19"/>
      <c r="H156" s="19"/>
      <c r="I156" s="19"/>
      <c r="J156" s="19"/>
      <c r="K156" s="239">
        <f>K89</f>
        <v>4.667000000000001</v>
      </c>
      <c r="L156" s="239"/>
      <c r="M156" s="239"/>
      <c r="N156" s="239"/>
      <c r="O156" s="239"/>
      <c r="P156" s="239">
        <f>P89</f>
        <v>4.9079999999999995</v>
      </c>
      <c r="Q156" s="56"/>
    </row>
    <row r="157" spans="1:17" ht="19.5" customHeight="1" thickBot="1">
      <c r="A157" s="271"/>
      <c r="B157" s="411" t="s">
        <v>155</v>
      </c>
      <c r="C157" s="57"/>
      <c r="D157" s="57"/>
      <c r="E157" s="57"/>
      <c r="F157" s="57"/>
      <c r="G157" s="57"/>
      <c r="H157" s="57"/>
      <c r="I157" s="57"/>
      <c r="J157" s="57"/>
      <c r="K157" s="573">
        <f>SUM(K154:K156)</f>
        <v>6.777324633333334</v>
      </c>
      <c r="L157" s="237"/>
      <c r="M157" s="237"/>
      <c r="N157" s="237"/>
      <c r="O157" s="237"/>
      <c r="P157" s="236">
        <f>SUM(P154:P156)</f>
        <v>-1.3397249999999978</v>
      </c>
      <c r="Q157" s="238"/>
    </row>
    <row r="158" ht="12.75">
      <c r="A158" s="270"/>
    </row>
    <row r="159" ht="12.75">
      <c r="A159" s="270"/>
    </row>
    <row r="160" ht="12.75">
      <c r="A160" s="270"/>
    </row>
    <row r="161" ht="13.5" thickBot="1">
      <c r="A161" s="271"/>
    </row>
    <row r="162" spans="1:17" ht="12.75">
      <c r="A162" s="264"/>
      <c r="B162" s="265"/>
      <c r="C162" s="265"/>
      <c r="D162" s="265"/>
      <c r="E162" s="265"/>
      <c r="F162" s="265"/>
      <c r="G162" s="265"/>
      <c r="H162" s="54"/>
      <c r="I162" s="54"/>
      <c r="J162" s="54"/>
      <c r="K162" s="54"/>
      <c r="L162" s="54"/>
      <c r="M162" s="54"/>
      <c r="N162" s="54"/>
      <c r="O162" s="54"/>
      <c r="P162" s="54"/>
      <c r="Q162" s="55"/>
    </row>
    <row r="163" spans="1:17" ht="23.25">
      <c r="A163" s="272" t="s">
        <v>331</v>
      </c>
      <c r="B163" s="256"/>
      <c r="C163" s="256"/>
      <c r="D163" s="256"/>
      <c r="E163" s="256"/>
      <c r="F163" s="256"/>
      <c r="G163" s="256"/>
      <c r="H163" s="19"/>
      <c r="I163" s="19"/>
      <c r="J163" s="19"/>
      <c r="K163" s="19"/>
      <c r="L163" s="19"/>
      <c r="M163" s="19"/>
      <c r="N163" s="19"/>
      <c r="O163" s="19"/>
      <c r="P163" s="19"/>
      <c r="Q163" s="56"/>
    </row>
    <row r="164" spans="1:17" ht="12.75">
      <c r="A164" s="266"/>
      <c r="B164" s="256"/>
      <c r="C164" s="256"/>
      <c r="D164" s="256"/>
      <c r="E164" s="256"/>
      <c r="F164" s="256"/>
      <c r="G164" s="256"/>
      <c r="H164" s="19"/>
      <c r="I164" s="19"/>
      <c r="J164" s="19"/>
      <c r="K164" s="19"/>
      <c r="L164" s="19"/>
      <c r="M164" s="19"/>
      <c r="N164" s="19"/>
      <c r="O164" s="19"/>
      <c r="P164" s="19"/>
      <c r="Q164" s="56"/>
    </row>
    <row r="165" spans="1:17" ht="12.75">
      <c r="A165" s="267"/>
      <c r="B165" s="268"/>
      <c r="C165" s="268"/>
      <c r="D165" s="268"/>
      <c r="E165" s="268"/>
      <c r="F165" s="268"/>
      <c r="G165" s="268"/>
      <c r="H165" s="19"/>
      <c r="I165" s="19"/>
      <c r="J165" s="19"/>
      <c r="K165" s="294" t="s">
        <v>343</v>
      </c>
      <c r="L165" s="19"/>
      <c r="M165" s="19"/>
      <c r="N165" s="19"/>
      <c r="O165" s="19"/>
      <c r="P165" s="294" t="s">
        <v>344</v>
      </c>
      <c r="Q165" s="56"/>
    </row>
    <row r="166" spans="1:17" ht="12.75">
      <c r="A166" s="269"/>
      <c r="B166" s="155"/>
      <c r="C166" s="155"/>
      <c r="D166" s="155"/>
      <c r="E166" s="155"/>
      <c r="F166" s="155"/>
      <c r="G166" s="155"/>
      <c r="H166" s="19"/>
      <c r="I166" s="19"/>
      <c r="J166" s="19"/>
      <c r="K166" s="19"/>
      <c r="L166" s="19"/>
      <c r="M166" s="19"/>
      <c r="N166" s="19"/>
      <c r="O166" s="19"/>
      <c r="P166" s="19"/>
      <c r="Q166" s="56"/>
    </row>
    <row r="167" spans="1:17" ht="12.75">
      <c r="A167" s="269"/>
      <c r="B167" s="155"/>
      <c r="C167" s="155"/>
      <c r="D167" s="155"/>
      <c r="E167" s="155"/>
      <c r="F167" s="155"/>
      <c r="G167" s="155"/>
      <c r="H167" s="19"/>
      <c r="I167" s="19"/>
      <c r="J167" s="19"/>
      <c r="K167" s="19"/>
      <c r="L167" s="19"/>
      <c r="M167" s="19"/>
      <c r="N167" s="19"/>
      <c r="O167" s="19"/>
      <c r="P167" s="19"/>
      <c r="Q167" s="56"/>
    </row>
    <row r="168" spans="1:17" ht="18">
      <c r="A168" s="273" t="s">
        <v>334</v>
      </c>
      <c r="B168" s="257"/>
      <c r="C168" s="257"/>
      <c r="D168" s="258"/>
      <c r="E168" s="258"/>
      <c r="F168" s="259"/>
      <c r="G168" s="258"/>
      <c r="H168" s="19"/>
      <c r="I168" s="19"/>
      <c r="J168" s="19"/>
      <c r="K168" s="496">
        <f>K157</f>
        <v>6.777324633333334</v>
      </c>
      <c r="L168" s="258" t="s">
        <v>332</v>
      </c>
      <c r="M168" s="19"/>
      <c r="N168" s="19"/>
      <c r="O168" s="19"/>
      <c r="P168" s="496">
        <f>P157</f>
        <v>-1.3397249999999978</v>
      </c>
      <c r="Q168" s="280" t="s">
        <v>332</v>
      </c>
    </row>
    <row r="169" spans="1:17" ht="18">
      <c r="A169" s="274"/>
      <c r="B169" s="260"/>
      <c r="C169" s="260"/>
      <c r="D169" s="256"/>
      <c r="E169" s="256"/>
      <c r="F169" s="261"/>
      <c r="G169" s="256"/>
      <c r="H169" s="19"/>
      <c r="I169" s="19"/>
      <c r="J169" s="19"/>
      <c r="K169" s="497"/>
      <c r="L169" s="256"/>
      <c r="M169" s="19"/>
      <c r="N169" s="19"/>
      <c r="O169" s="19"/>
      <c r="P169" s="497"/>
      <c r="Q169" s="281"/>
    </row>
    <row r="170" spans="1:17" ht="18">
      <c r="A170" s="275" t="s">
        <v>333</v>
      </c>
      <c r="B170" s="262"/>
      <c r="C170" s="48"/>
      <c r="D170" s="256"/>
      <c r="E170" s="256"/>
      <c r="F170" s="263"/>
      <c r="G170" s="258"/>
      <c r="H170" s="19"/>
      <c r="I170" s="19"/>
      <c r="J170" s="19"/>
      <c r="K170" s="497">
        <f>'STEPPED UP GENCO'!K44</f>
        <v>0.7363377</v>
      </c>
      <c r="L170" s="258" t="s">
        <v>332</v>
      </c>
      <c r="M170" s="19"/>
      <c r="N170" s="19"/>
      <c r="O170" s="19"/>
      <c r="P170" s="497">
        <f>'STEPPED UP GENCO'!P44</f>
        <v>-1.7811307689000002</v>
      </c>
      <c r="Q170" s="280" t="s">
        <v>332</v>
      </c>
    </row>
    <row r="171" spans="1:17" ht="12.75">
      <c r="A171" s="270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6"/>
    </row>
    <row r="172" spans="1:17" ht="12.75">
      <c r="A172" s="270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56"/>
    </row>
    <row r="173" spans="1:17" ht="12.75">
      <c r="A173" s="27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56"/>
    </row>
    <row r="174" spans="1:17" ht="20.25">
      <c r="A174" s="270"/>
      <c r="B174" s="19"/>
      <c r="C174" s="19"/>
      <c r="D174" s="19"/>
      <c r="E174" s="19"/>
      <c r="F174" s="19"/>
      <c r="G174" s="19"/>
      <c r="H174" s="257"/>
      <c r="I174" s="257"/>
      <c r="J174" s="276" t="s">
        <v>335</v>
      </c>
      <c r="K174" s="444">
        <f>SUM(K168:K173)</f>
        <v>7.513662333333334</v>
      </c>
      <c r="L174" s="276" t="s">
        <v>332</v>
      </c>
      <c r="M174" s="155"/>
      <c r="N174" s="19"/>
      <c r="O174" s="19"/>
      <c r="P174" s="444">
        <f>SUM(P168:P173)</f>
        <v>-3.120855768899998</v>
      </c>
      <c r="Q174" s="471" t="s">
        <v>332</v>
      </c>
    </row>
    <row r="175" spans="1:17" ht="13.5" thickBot="1">
      <c r="A175" s="271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18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8" max="255" man="1"/>
    <brk id="91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view="pageBreakPreview" zoomScale="55" zoomScaleNormal="70" zoomScaleSheetLayoutView="55" workbookViewId="0" topLeftCell="B49">
      <selection activeCell="M60" sqref="M60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23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508" t="str">
        <f>NDPL!$Q$1</f>
        <v>October-2015</v>
      </c>
      <c r="Q1" s="508"/>
    </row>
    <row r="2" ht="12.75">
      <c r="A2" s="17" t="s">
        <v>241</v>
      </c>
    </row>
    <row r="3" ht="20.25" customHeight="1">
      <c r="A3" s="498" t="s">
        <v>156</v>
      </c>
    </row>
    <row r="4" spans="1:16" ht="21" customHeight="1" thickBot="1">
      <c r="A4" s="499" t="s">
        <v>194</v>
      </c>
      <c r="G4" s="19"/>
      <c r="H4" s="19"/>
      <c r="I4" s="53" t="s">
        <v>401</v>
      </c>
      <c r="J4" s="19"/>
      <c r="K4" s="19"/>
      <c r="L4" s="19"/>
      <c r="M4" s="19"/>
      <c r="N4" s="53" t="s">
        <v>402</v>
      </c>
      <c r="O4" s="19"/>
      <c r="P4" s="19"/>
    </row>
    <row r="5" spans="1:17" ht="36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6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6" t="s">
        <v>6</v>
      </c>
      <c r="Q5" s="37" t="s">
        <v>313</v>
      </c>
    </row>
    <row r="6" ht="2.25" customHeight="1" hidden="1" thickBot="1" thickTop="1"/>
    <row r="7" spans="1:17" ht="19.5" customHeight="1" thickTop="1">
      <c r="A7" s="342"/>
      <c r="B7" s="343" t="s">
        <v>157</v>
      </c>
      <c r="C7" s="344"/>
      <c r="D7" s="39"/>
      <c r="E7" s="39"/>
      <c r="F7" s="39"/>
      <c r="G7" s="32"/>
      <c r="H7" s="712"/>
      <c r="I7" s="712"/>
      <c r="J7" s="712"/>
      <c r="K7" s="712"/>
      <c r="L7" s="713"/>
      <c r="M7" s="712"/>
      <c r="N7" s="712"/>
      <c r="O7" s="712"/>
      <c r="P7" s="712"/>
      <c r="Q7" s="175"/>
    </row>
    <row r="8" spans="1:17" ht="24" customHeight="1">
      <c r="A8" s="318">
        <v>1</v>
      </c>
      <c r="B8" s="380" t="s">
        <v>158</v>
      </c>
      <c r="C8" s="381">
        <v>4865170</v>
      </c>
      <c r="D8" s="147" t="s">
        <v>12</v>
      </c>
      <c r="E8" s="112" t="s">
        <v>350</v>
      </c>
      <c r="F8" s="390">
        <v>5000</v>
      </c>
      <c r="G8" s="422">
        <v>19</v>
      </c>
      <c r="H8" s="423">
        <v>174</v>
      </c>
      <c r="I8" s="394">
        <f aca="true" t="shared" si="0" ref="I8:I16">G8-H8</f>
        <v>-155</v>
      </c>
      <c r="J8" s="394">
        <f>$F8*I8</f>
        <v>-775000</v>
      </c>
      <c r="K8" s="394">
        <f>J8/1000000</f>
        <v>-0.775</v>
      </c>
      <c r="L8" s="422">
        <v>999921</v>
      </c>
      <c r="M8" s="423">
        <v>999921</v>
      </c>
      <c r="N8" s="394">
        <f aca="true" t="shared" si="1" ref="N8:N16">L8-M8</f>
        <v>0</v>
      </c>
      <c r="O8" s="394">
        <f>$F8*N8</f>
        <v>0</v>
      </c>
      <c r="P8" s="394">
        <f>O8/1000000</f>
        <v>0</v>
      </c>
      <c r="Q8" s="524"/>
    </row>
    <row r="9" spans="1:17" ht="24.75" customHeight="1">
      <c r="A9" s="318">
        <v>2</v>
      </c>
      <c r="B9" s="380" t="s">
        <v>159</v>
      </c>
      <c r="C9" s="381">
        <v>4865095</v>
      </c>
      <c r="D9" s="147" t="s">
        <v>12</v>
      </c>
      <c r="E9" s="112" t="s">
        <v>350</v>
      </c>
      <c r="F9" s="390">
        <v>1333.33</v>
      </c>
      <c r="G9" s="422">
        <v>985086</v>
      </c>
      <c r="H9" s="423">
        <v>985244</v>
      </c>
      <c r="I9" s="394">
        <f t="shared" si="0"/>
        <v>-158</v>
      </c>
      <c r="J9" s="394">
        <f aca="true" t="shared" si="2" ref="J9:J79">$F9*I9</f>
        <v>-210666.13999999998</v>
      </c>
      <c r="K9" s="394">
        <f aca="true" t="shared" si="3" ref="K9:K79">J9/1000000</f>
        <v>-0.21066613999999997</v>
      </c>
      <c r="L9" s="422">
        <v>673109</v>
      </c>
      <c r="M9" s="423">
        <v>673109</v>
      </c>
      <c r="N9" s="394">
        <f t="shared" si="1"/>
        <v>0</v>
      </c>
      <c r="O9" s="394">
        <f aca="true" t="shared" si="4" ref="O9:O79">$F9*N9</f>
        <v>0</v>
      </c>
      <c r="P9" s="714">
        <f aca="true" t="shared" si="5" ref="P9:P79">O9/1000000</f>
        <v>0</v>
      </c>
      <c r="Q9" s="647"/>
    </row>
    <row r="10" spans="1:17" ht="22.5" customHeight="1">
      <c r="A10" s="318">
        <v>3</v>
      </c>
      <c r="B10" s="380" t="s">
        <v>160</v>
      </c>
      <c r="C10" s="381">
        <v>4865166</v>
      </c>
      <c r="D10" s="147" t="s">
        <v>12</v>
      </c>
      <c r="E10" s="112" t="s">
        <v>350</v>
      </c>
      <c r="F10" s="390">
        <v>5000</v>
      </c>
      <c r="G10" s="422">
        <v>10100</v>
      </c>
      <c r="H10" s="423">
        <v>10188</v>
      </c>
      <c r="I10" s="394">
        <f t="shared" si="0"/>
        <v>-88</v>
      </c>
      <c r="J10" s="394">
        <f t="shared" si="2"/>
        <v>-440000</v>
      </c>
      <c r="K10" s="394">
        <f t="shared" si="3"/>
        <v>-0.44</v>
      </c>
      <c r="L10" s="422">
        <v>71149</v>
      </c>
      <c r="M10" s="423">
        <v>71149</v>
      </c>
      <c r="N10" s="394">
        <f t="shared" si="1"/>
        <v>0</v>
      </c>
      <c r="O10" s="394">
        <f t="shared" si="4"/>
        <v>0</v>
      </c>
      <c r="P10" s="394">
        <f t="shared" si="5"/>
        <v>0</v>
      </c>
      <c r="Q10" s="387"/>
    </row>
    <row r="11" spans="1:17" s="682" customFormat="1" ht="22.5" customHeight="1">
      <c r="A11" s="318">
        <v>4</v>
      </c>
      <c r="B11" s="380" t="s">
        <v>161</v>
      </c>
      <c r="C11" s="381">
        <v>4865151</v>
      </c>
      <c r="D11" s="147" t="s">
        <v>12</v>
      </c>
      <c r="E11" s="112" t="s">
        <v>350</v>
      </c>
      <c r="F11" s="390">
        <v>1000</v>
      </c>
      <c r="G11" s="422">
        <v>15181</v>
      </c>
      <c r="H11" s="423">
        <v>14197</v>
      </c>
      <c r="I11" s="394">
        <f t="shared" si="0"/>
        <v>984</v>
      </c>
      <c r="J11" s="394">
        <f t="shared" si="2"/>
        <v>984000</v>
      </c>
      <c r="K11" s="394">
        <f t="shared" si="3"/>
        <v>0.984</v>
      </c>
      <c r="L11" s="422">
        <v>184</v>
      </c>
      <c r="M11" s="423">
        <v>184</v>
      </c>
      <c r="N11" s="394">
        <f t="shared" si="1"/>
        <v>0</v>
      </c>
      <c r="O11" s="394">
        <f t="shared" si="4"/>
        <v>0</v>
      </c>
      <c r="P11" s="394">
        <f t="shared" si="5"/>
        <v>0</v>
      </c>
      <c r="Q11" s="743"/>
    </row>
    <row r="12" spans="1:17" s="682" customFormat="1" ht="22.5" customHeight="1">
      <c r="A12" s="318">
        <v>5</v>
      </c>
      <c r="B12" s="380" t="s">
        <v>162</v>
      </c>
      <c r="C12" s="381">
        <v>4865152</v>
      </c>
      <c r="D12" s="147" t="s">
        <v>12</v>
      </c>
      <c r="E12" s="112" t="s">
        <v>350</v>
      </c>
      <c r="F12" s="390">
        <v>300</v>
      </c>
      <c r="G12" s="422">
        <v>1605</v>
      </c>
      <c r="H12" s="423">
        <v>1605</v>
      </c>
      <c r="I12" s="394">
        <f t="shared" si="0"/>
        <v>0</v>
      </c>
      <c r="J12" s="394">
        <f t="shared" si="2"/>
        <v>0</v>
      </c>
      <c r="K12" s="394">
        <f t="shared" si="3"/>
        <v>0</v>
      </c>
      <c r="L12" s="422">
        <v>112</v>
      </c>
      <c r="M12" s="423">
        <v>112</v>
      </c>
      <c r="N12" s="394">
        <f t="shared" si="1"/>
        <v>0</v>
      </c>
      <c r="O12" s="394">
        <f t="shared" si="4"/>
        <v>0</v>
      </c>
      <c r="P12" s="394">
        <f t="shared" si="5"/>
        <v>0</v>
      </c>
      <c r="Q12" s="779"/>
    </row>
    <row r="13" spans="1:17" s="682" customFormat="1" ht="22.5" customHeight="1">
      <c r="A13" s="318">
        <v>6</v>
      </c>
      <c r="B13" s="380" t="s">
        <v>163</v>
      </c>
      <c r="C13" s="381">
        <v>4865111</v>
      </c>
      <c r="D13" s="147" t="s">
        <v>12</v>
      </c>
      <c r="E13" s="112" t="s">
        <v>350</v>
      </c>
      <c r="F13" s="390">
        <v>100</v>
      </c>
      <c r="G13" s="422">
        <v>4088</v>
      </c>
      <c r="H13" s="423">
        <v>2372</v>
      </c>
      <c r="I13" s="394">
        <f>G13-H13</f>
        <v>1716</v>
      </c>
      <c r="J13" s="394">
        <f>$F13*I13</f>
        <v>171600</v>
      </c>
      <c r="K13" s="394">
        <f>J13/1000000</f>
        <v>0.1716</v>
      </c>
      <c r="L13" s="422">
        <v>367</v>
      </c>
      <c r="M13" s="423">
        <v>367</v>
      </c>
      <c r="N13" s="394">
        <f>L13-M13</f>
        <v>0</v>
      </c>
      <c r="O13" s="394">
        <f>$F13*N13</f>
        <v>0</v>
      </c>
      <c r="P13" s="394">
        <f>O13/1000000</f>
        <v>0</v>
      </c>
      <c r="Q13" s="719"/>
    </row>
    <row r="14" spans="1:17" ht="22.5" customHeight="1">
      <c r="A14" s="318">
        <v>7</v>
      </c>
      <c r="B14" s="380" t="s">
        <v>164</v>
      </c>
      <c r="C14" s="381">
        <v>4865140</v>
      </c>
      <c r="D14" s="147" t="s">
        <v>12</v>
      </c>
      <c r="E14" s="112" t="s">
        <v>350</v>
      </c>
      <c r="F14" s="390">
        <v>75</v>
      </c>
      <c r="G14" s="422">
        <v>724639</v>
      </c>
      <c r="H14" s="423">
        <v>721413</v>
      </c>
      <c r="I14" s="394">
        <f t="shared" si="0"/>
        <v>3226</v>
      </c>
      <c r="J14" s="394">
        <f>$F14*I14</f>
        <v>241950</v>
      </c>
      <c r="K14" s="394">
        <f>J14/1000000</f>
        <v>0.24195</v>
      </c>
      <c r="L14" s="422">
        <v>27920</v>
      </c>
      <c r="M14" s="423">
        <v>27920</v>
      </c>
      <c r="N14" s="394">
        <f t="shared" si="1"/>
        <v>0</v>
      </c>
      <c r="O14" s="394">
        <f>$F14*N14</f>
        <v>0</v>
      </c>
      <c r="P14" s="394">
        <f>O14/1000000</f>
        <v>0</v>
      </c>
      <c r="Q14" s="524"/>
    </row>
    <row r="15" spans="1:17" s="682" customFormat="1" ht="22.5" customHeight="1">
      <c r="A15" s="318">
        <v>8</v>
      </c>
      <c r="B15" s="718" t="s">
        <v>165</v>
      </c>
      <c r="C15" s="381">
        <v>4865148</v>
      </c>
      <c r="D15" s="147" t="s">
        <v>12</v>
      </c>
      <c r="E15" s="112" t="s">
        <v>350</v>
      </c>
      <c r="F15" s="390">
        <v>75</v>
      </c>
      <c r="G15" s="422">
        <v>996560</v>
      </c>
      <c r="H15" s="423">
        <v>997288</v>
      </c>
      <c r="I15" s="394">
        <f t="shared" si="0"/>
        <v>-728</v>
      </c>
      <c r="J15" s="394">
        <f t="shared" si="2"/>
        <v>-54600</v>
      </c>
      <c r="K15" s="394">
        <f t="shared" si="3"/>
        <v>-0.0546</v>
      </c>
      <c r="L15" s="422">
        <v>999803</v>
      </c>
      <c r="M15" s="423">
        <v>999803</v>
      </c>
      <c r="N15" s="394">
        <f t="shared" si="1"/>
        <v>0</v>
      </c>
      <c r="O15" s="394">
        <f t="shared" si="4"/>
        <v>0</v>
      </c>
      <c r="P15" s="394">
        <f t="shared" si="5"/>
        <v>0</v>
      </c>
      <c r="Q15" s="719"/>
    </row>
    <row r="16" spans="1:17" ht="18">
      <c r="A16" s="318">
        <v>9</v>
      </c>
      <c r="B16" s="380" t="s">
        <v>166</v>
      </c>
      <c r="C16" s="381">
        <v>4865181</v>
      </c>
      <c r="D16" s="147" t="s">
        <v>12</v>
      </c>
      <c r="E16" s="112" t="s">
        <v>350</v>
      </c>
      <c r="F16" s="390">
        <v>900</v>
      </c>
      <c r="G16" s="422">
        <v>999033</v>
      </c>
      <c r="H16" s="423">
        <v>999627</v>
      </c>
      <c r="I16" s="394">
        <f t="shared" si="0"/>
        <v>-594</v>
      </c>
      <c r="J16" s="394">
        <f t="shared" si="2"/>
        <v>-534600</v>
      </c>
      <c r="K16" s="394">
        <f t="shared" si="3"/>
        <v>-0.5346</v>
      </c>
      <c r="L16" s="422">
        <v>998740</v>
      </c>
      <c r="M16" s="423">
        <v>998740</v>
      </c>
      <c r="N16" s="394">
        <f t="shared" si="1"/>
        <v>0</v>
      </c>
      <c r="O16" s="394">
        <f t="shared" si="4"/>
        <v>0</v>
      </c>
      <c r="P16" s="394">
        <f t="shared" si="5"/>
        <v>0</v>
      </c>
      <c r="Q16" s="647"/>
    </row>
    <row r="17" spans="1:17" ht="15.75" customHeight="1">
      <c r="A17" s="318"/>
      <c r="B17" s="382" t="s">
        <v>167</v>
      </c>
      <c r="C17" s="381"/>
      <c r="D17" s="147"/>
      <c r="E17" s="147"/>
      <c r="F17" s="390"/>
      <c r="G17" s="580"/>
      <c r="H17" s="579"/>
      <c r="I17" s="396"/>
      <c r="J17" s="396"/>
      <c r="K17" s="399"/>
      <c r="L17" s="397"/>
      <c r="M17" s="396"/>
      <c r="N17" s="396"/>
      <c r="O17" s="396"/>
      <c r="P17" s="399"/>
      <c r="Q17" s="387"/>
    </row>
    <row r="18" spans="1:17" s="682" customFormat="1" ht="22.5" customHeight="1">
      <c r="A18" s="318">
        <v>10</v>
      </c>
      <c r="B18" s="380" t="s">
        <v>15</v>
      </c>
      <c r="C18" s="381">
        <v>5128454</v>
      </c>
      <c r="D18" s="147" t="s">
        <v>12</v>
      </c>
      <c r="E18" s="112" t="s">
        <v>350</v>
      </c>
      <c r="F18" s="390">
        <v>-500</v>
      </c>
      <c r="G18" s="422">
        <v>999950</v>
      </c>
      <c r="H18" s="423">
        <v>1000208</v>
      </c>
      <c r="I18" s="394">
        <f>G18-H18</f>
        <v>-258</v>
      </c>
      <c r="J18" s="394">
        <f t="shared" si="2"/>
        <v>129000</v>
      </c>
      <c r="K18" s="394">
        <f t="shared" si="3"/>
        <v>0.129</v>
      </c>
      <c r="L18" s="422">
        <v>994682</v>
      </c>
      <c r="M18" s="423">
        <v>994683</v>
      </c>
      <c r="N18" s="394">
        <f>L18-M18</f>
        <v>-1</v>
      </c>
      <c r="O18" s="394">
        <f t="shared" si="4"/>
        <v>500</v>
      </c>
      <c r="P18" s="394">
        <f t="shared" si="5"/>
        <v>0.0005</v>
      </c>
      <c r="Q18" s="719"/>
    </row>
    <row r="19" spans="1:17" ht="22.5" customHeight="1">
      <c r="A19" s="318">
        <v>11</v>
      </c>
      <c r="B19" s="347" t="s">
        <v>16</v>
      </c>
      <c r="C19" s="381">
        <v>4864974</v>
      </c>
      <c r="D19" s="100" t="s">
        <v>12</v>
      </c>
      <c r="E19" s="112" t="s">
        <v>350</v>
      </c>
      <c r="F19" s="390">
        <v>-1000</v>
      </c>
      <c r="G19" s="419">
        <v>987654</v>
      </c>
      <c r="H19" s="420">
        <v>987787</v>
      </c>
      <c r="I19" s="396">
        <f>G19-H19</f>
        <v>-133</v>
      </c>
      <c r="J19" s="396">
        <f t="shared" si="2"/>
        <v>133000</v>
      </c>
      <c r="K19" s="396">
        <f t="shared" si="3"/>
        <v>0.133</v>
      </c>
      <c r="L19" s="419">
        <v>948093</v>
      </c>
      <c r="M19" s="420">
        <v>948093</v>
      </c>
      <c r="N19" s="396">
        <f>L19-M19</f>
        <v>0</v>
      </c>
      <c r="O19" s="396">
        <f t="shared" si="4"/>
        <v>0</v>
      </c>
      <c r="P19" s="396">
        <f t="shared" si="5"/>
        <v>0</v>
      </c>
      <c r="Q19" s="387"/>
    </row>
    <row r="20" spans="1:17" s="682" customFormat="1" ht="22.5" customHeight="1">
      <c r="A20" s="318">
        <v>12</v>
      </c>
      <c r="B20" s="380" t="s">
        <v>17</v>
      </c>
      <c r="C20" s="381">
        <v>5100234</v>
      </c>
      <c r="D20" s="147" t="s">
        <v>12</v>
      </c>
      <c r="E20" s="112" t="s">
        <v>350</v>
      </c>
      <c r="F20" s="390">
        <v>-1000</v>
      </c>
      <c r="G20" s="422">
        <v>995805</v>
      </c>
      <c r="H20" s="423">
        <v>996014</v>
      </c>
      <c r="I20" s="394">
        <f>G20-H20</f>
        <v>-209</v>
      </c>
      <c r="J20" s="394">
        <f t="shared" si="2"/>
        <v>209000</v>
      </c>
      <c r="K20" s="394">
        <f t="shared" si="3"/>
        <v>0.209</v>
      </c>
      <c r="L20" s="422">
        <v>996165</v>
      </c>
      <c r="M20" s="423">
        <v>996171</v>
      </c>
      <c r="N20" s="394">
        <f>L20-M20</f>
        <v>-6</v>
      </c>
      <c r="O20" s="394">
        <f t="shared" si="4"/>
        <v>6000</v>
      </c>
      <c r="P20" s="394">
        <f t="shared" si="5"/>
        <v>0.006</v>
      </c>
      <c r="Q20" s="719"/>
    </row>
    <row r="21" spans="1:17" s="682" customFormat="1" ht="22.5" customHeight="1">
      <c r="A21" s="318">
        <v>13</v>
      </c>
      <c r="B21" s="380" t="s">
        <v>168</v>
      </c>
      <c r="C21" s="381">
        <v>4864973</v>
      </c>
      <c r="D21" s="147" t="s">
        <v>12</v>
      </c>
      <c r="E21" s="112" t="s">
        <v>350</v>
      </c>
      <c r="F21" s="390">
        <v>-1000</v>
      </c>
      <c r="G21" s="422">
        <v>999940</v>
      </c>
      <c r="H21" s="423">
        <v>1000154</v>
      </c>
      <c r="I21" s="394">
        <f>G21-H21</f>
        <v>-214</v>
      </c>
      <c r="J21" s="394">
        <f>$F21*I21</f>
        <v>214000</v>
      </c>
      <c r="K21" s="394">
        <f>J21/1000000</f>
        <v>0.214</v>
      </c>
      <c r="L21" s="422">
        <v>999985</v>
      </c>
      <c r="M21" s="423">
        <v>999990</v>
      </c>
      <c r="N21" s="394">
        <f>L21-M21</f>
        <v>-5</v>
      </c>
      <c r="O21" s="394">
        <f>$F21*N21</f>
        <v>5000</v>
      </c>
      <c r="P21" s="394">
        <f>O21/1000000</f>
        <v>0.005</v>
      </c>
      <c r="Q21" s="719"/>
    </row>
    <row r="22" spans="1:17" ht="15" customHeight="1">
      <c r="A22" s="318"/>
      <c r="B22" s="382" t="s">
        <v>169</v>
      </c>
      <c r="C22" s="381"/>
      <c r="D22" s="147"/>
      <c r="E22" s="147"/>
      <c r="F22" s="390"/>
      <c r="G22" s="580"/>
      <c r="H22" s="579"/>
      <c r="I22" s="396"/>
      <c r="J22" s="396"/>
      <c r="K22" s="396"/>
      <c r="L22" s="397"/>
      <c r="M22" s="396"/>
      <c r="N22" s="396"/>
      <c r="O22" s="396"/>
      <c r="P22" s="396"/>
      <c r="Q22" s="387"/>
    </row>
    <row r="23" spans="1:17" ht="18.75" customHeight="1">
      <c r="A23" s="318">
        <v>14</v>
      </c>
      <c r="B23" s="380" t="s">
        <v>15</v>
      </c>
      <c r="C23" s="381">
        <v>5128437</v>
      </c>
      <c r="D23" s="147" t="s">
        <v>12</v>
      </c>
      <c r="E23" s="112" t="s">
        <v>350</v>
      </c>
      <c r="F23" s="390">
        <v>-1000</v>
      </c>
      <c r="G23" s="419">
        <v>978858</v>
      </c>
      <c r="H23" s="420">
        <v>979119</v>
      </c>
      <c r="I23" s="396">
        <f>G23-H23</f>
        <v>-261</v>
      </c>
      <c r="J23" s="396">
        <f t="shared" si="2"/>
        <v>261000</v>
      </c>
      <c r="K23" s="396">
        <f t="shared" si="3"/>
        <v>0.261</v>
      </c>
      <c r="L23" s="419">
        <v>969962</v>
      </c>
      <c r="M23" s="420">
        <v>969969</v>
      </c>
      <c r="N23" s="396">
        <f>L23-M23</f>
        <v>-7</v>
      </c>
      <c r="O23" s="396">
        <f t="shared" si="4"/>
        <v>7000</v>
      </c>
      <c r="P23" s="396">
        <f t="shared" si="5"/>
        <v>0.007</v>
      </c>
      <c r="Q23" s="655"/>
    </row>
    <row r="24" spans="1:17" ht="17.25" customHeight="1">
      <c r="A24" s="318">
        <v>15</v>
      </c>
      <c r="B24" s="380" t="s">
        <v>16</v>
      </c>
      <c r="C24" s="381">
        <v>5128439</v>
      </c>
      <c r="D24" s="147" t="s">
        <v>12</v>
      </c>
      <c r="E24" s="112" t="s">
        <v>350</v>
      </c>
      <c r="F24" s="390">
        <v>-1000</v>
      </c>
      <c r="G24" s="419">
        <v>36530</v>
      </c>
      <c r="H24" s="420">
        <v>35914</v>
      </c>
      <c r="I24" s="396">
        <f>G24-H24</f>
        <v>616</v>
      </c>
      <c r="J24" s="396">
        <f t="shared" si="2"/>
        <v>-616000</v>
      </c>
      <c r="K24" s="396">
        <f t="shared" si="3"/>
        <v>-0.616</v>
      </c>
      <c r="L24" s="419">
        <v>983858</v>
      </c>
      <c r="M24" s="420">
        <v>983855</v>
      </c>
      <c r="N24" s="396">
        <f>L24-M24</f>
        <v>3</v>
      </c>
      <c r="O24" s="396">
        <f t="shared" si="4"/>
        <v>-3000</v>
      </c>
      <c r="P24" s="396">
        <f t="shared" si="5"/>
        <v>-0.003</v>
      </c>
      <c r="Q24" s="655"/>
    </row>
    <row r="25" spans="1:17" ht="17.25" customHeight="1">
      <c r="A25" s="318">
        <v>16</v>
      </c>
      <c r="B25" s="380" t="s">
        <v>17</v>
      </c>
      <c r="C25" s="381">
        <v>5128460</v>
      </c>
      <c r="D25" s="147" t="s">
        <v>12</v>
      </c>
      <c r="E25" s="112" t="s">
        <v>350</v>
      </c>
      <c r="F25" s="390">
        <v>-1000</v>
      </c>
      <c r="G25" s="419">
        <v>37932</v>
      </c>
      <c r="H25" s="420">
        <v>38294</v>
      </c>
      <c r="I25" s="396">
        <f>G25-H25</f>
        <v>-362</v>
      </c>
      <c r="J25" s="396">
        <f>$F25*I25</f>
        <v>362000</v>
      </c>
      <c r="K25" s="396">
        <f>J25/1000000</f>
        <v>0.362</v>
      </c>
      <c r="L25" s="419">
        <v>992416</v>
      </c>
      <c r="M25" s="420">
        <v>992469</v>
      </c>
      <c r="N25" s="396">
        <f>L25-M25</f>
        <v>-53</v>
      </c>
      <c r="O25" s="396">
        <f>$F25*N25</f>
        <v>53000</v>
      </c>
      <c r="P25" s="396">
        <f>O25/1000000</f>
        <v>0.053</v>
      </c>
      <c r="Q25" s="655"/>
    </row>
    <row r="26" spans="1:17" ht="17.25" customHeight="1">
      <c r="A26" s="318"/>
      <c r="B26" s="345" t="s">
        <v>170</v>
      </c>
      <c r="C26" s="381"/>
      <c r="D26" s="100"/>
      <c r="E26" s="100"/>
      <c r="F26" s="390"/>
      <c r="G26" s="580"/>
      <c r="H26" s="579"/>
      <c r="I26" s="396"/>
      <c r="J26" s="396"/>
      <c r="K26" s="396"/>
      <c r="L26" s="397"/>
      <c r="M26" s="396"/>
      <c r="N26" s="396"/>
      <c r="O26" s="396"/>
      <c r="P26" s="396"/>
      <c r="Q26" s="387"/>
    </row>
    <row r="27" spans="1:17" s="682" customFormat="1" ht="18.75" customHeight="1">
      <c r="A27" s="318">
        <v>17</v>
      </c>
      <c r="B27" s="380" t="s">
        <v>15</v>
      </c>
      <c r="C27" s="381">
        <v>5128451</v>
      </c>
      <c r="D27" s="147" t="s">
        <v>12</v>
      </c>
      <c r="E27" s="112" t="s">
        <v>350</v>
      </c>
      <c r="F27" s="390">
        <v>-500</v>
      </c>
      <c r="G27" s="422">
        <v>2675</v>
      </c>
      <c r="H27" s="423">
        <v>2677</v>
      </c>
      <c r="I27" s="394">
        <f>G27-H27</f>
        <v>-2</v>
      </c>
      <c r="J27" s="394">
        <f t="shared" si="2"/>
        <v>1000</v>
      </c>
      <c r="K27" s="394">
        <f t="shared" si="3"/>
        <v>0.001</v>
      </c>
      <c r="L27" s="422">
        <v>996488</v>
      </c>
      <c r="M27" s="423">
        <v>996504</v>
      </c>
      <c r="N27" s="394">
        <f>L27-M27</f>
        <v>-16</v>
      </c>
      <c r="O27" s="394">
        <f t="shared" si="4"/>
        <v>8000</v>
      </c>
      <c r="P27" s="394">
        <f t="shared" si="5"/>
        <v>0.008</v>
      </c>
      <c r="Q27" s="700"/>
    </row>
    <row r="28" spans="1:17" s="682" customFormat="1" ht="17.25" customHeight="1">
      <c r="A28" s="318">
        <v>18</v>
      </c>
      <c r="B28" s="380" t="s">
        <v>16</v>
      </c>
      <c r="C28" s="381">
        <v>4864970</v>
      </c>
      <c r="D28" s="147" t="s">
        <v>12</v>
      </c>
      <c r="E28" s="112" t="s">
        <v>350</v>
      </c>
      <c r="F28" s="390">
        <v>-1000</v>
      </c>
      <c r="G28" s="422">
        <v>1880</v>
      </c>
      <c r="H28" s="340">
        <v>2005</v>
      </c>
      <c r="I28" s="394">
        <f>G28-H28</f>
        <v>-125</v>
      </c>
      <c r="J28" s="394">
        <f t="shared" si="2"/>
        <v>125000</v>
      </c>
      <c r="K28" s="394">
        <f t="shared" si="3"/>
        <v>0.125</v>
      </c>
      <c r="L28" s="422">
        <v>995588</v>
      </c>
      <c r="M28" s="340">
        <v>995619</v>
      </c>
      <c r="N28" s="394">
        <f>L28-M28</f>
        <v>-31</v>
      </c>
      <c r="O28" s="394">
        <f t="shared" si="4"/>
        <v>31000</v>
      </c>
      <c r="P28" s="394">
        <f t="shared" si="5"/>
        <v>0.031</v>
      </c>
      <c r="Q28" s="719"/>
    </row>
    <row r="29" spans="1:17" s="682" customFormat="1" ht="15.75" customHeight="1">
      <c r="A29" s="318">
        <v>19</v>
      </c>
      <c r="B29" s="380" t="s">
        <v>17</v>
      </c>
      <c r="C29" s="381">
        <v>4864971</v>
      </c>
      <c r="D29" s="147" t="s">
        <v>12</v>
      </c>
      <c r="E29" s="112" t="s">
        <v>350</v>
      </c>
      <c r="F29" s="390">
        <v>-1000</v>
      </c>
      <c r="G29" s="422">
        <v>22883</v>
      </c>
      <c r="H29" s="340">
        <v>23031</v>
      </c>
      <c r="I29" s="394">
        <f>G29-H29</f>
        <v>-148</v>
      </c>
      <c r="J29" s="394">
        <f t="shared" si="2"/>
        <v>148000</v>
      </c>
      <c r="K29" s="394">
        <f t="shared" si="3"/>
        <v>0.148</v>
      </c>
      <c r="L29" s="422">
        <v>1332</v>
      </c>
      <c r="M29" s="340">
        <v>1341</v>
      </c>
      <c r="N29" s="394">
        <f>L29-M29</f>
        <v>-9</v>
      </c>
      <c r="O29" s="394">
        <f t="shared" si="4"/>
        <v>9000</v>
      </c>
      <c r="P29" s="394">
        <f t="shared" si="5"/>
        <v>0.009</v>
      </c>
      <c r="Q29" s="719"/>
    </row>
    <row r="30" spans="1:17" s="682" customFormat="1" ht="15.75" customHeight="1">
      <c r="A30" s="318">
        <v>20</v>
      </c>
      <c r="B30" s="347" t="s">
        <v>168</v>
      </c>
      <c r="C30" s="381">
        <v>4864995</v>
      </c>
      <c r="D30" s="100" t="s">
        <v>12</v>
      </c>
      <c r="E30" s="112" t="s">
        <v>350</v>
      </c>
      <c r="F30" s="390">
        <v>-1000</v>
      </c>
      <c r="G30" s="422">
        <v>10556</v>
      </c>
      <c r="H30" s="340">
        <v>10491</v>
      </c>
      <c r="I30" s="394">
        <f>G30-H30</f>
        <v>65</v>
      </c>
      <c r="J30" s="394">
        <f t="shared" si="2"/>
        <v>-65000</v>
      </c>
      <c r="K30" s="394">
        <f t="shared" si="3"/>
        <v>-0.065</v>
      </c>
      <c r="L30" s="422">
        <v>999739</v>
      </c>
      <c r="M30" s="340">
        <v>999718</v>
      </c>
      <c r="N30" s="394">
        <f>L30-M30</f>
        <v>21</v>
      </c>
      <c r="O30" s="394">
        <f t="shared" si="4"/>
        <v>-21000</v>
      </c>
      <c r="P30" s="394">
        <f t="shared" si="5"/>
        <v>-0.021</v>
      </c>
      <c r="Q30" s="776"/>
    </row>
    <row r="31" spans="1:17" ht="17.25" customHeight="1">
      <c r="A31" s="318"/>
      <c r="B31" s="382" t="s">
        <v>171</v>
      </c>
      <c r="C31" s="381"/>
      <c r="D31" s="147"/>
      <c r="E31" s="147"/>
      <c r="F31" s="390"/>
      <c r="G31" s="580"/>
      <c r="H31" s="579"/>
      <c r="I31" s="396"/>
      <c r="J31" s="396"/>
      <c r="K31" s="396"/>
      <c r="L31" s="397"/>
      <c r="M31" s="396"/>
      <c r="N31" s="396"/>
      <c r="O31" s="396"/>
      <c r="P31" s="396"/>
      <c r="Q31" s="387"/>
    </row>
    <row r="32" spans="1:17" ht="19.5" customHeight="1">
      <c r="A32" s="318"/>
      <c r="B32" s="382" t="s">
        <v>41</v>
      </c>
      <c r="C32" s="381"/>
      <c r="D32" s="147"/>
      <c r="E32" s="147"/>
      <c r="F32" s="390"/>
      <c r="G32" s="580"/>
      <c r="H32" s="579"/>
      <c r="I32" s="396"/>
      <c r="J32" s="396"/>
      <c r="K32" s="396"/>
      <c r="L32" s="397"/>
      <c r="M32" s="396"/>
      <c r="N32" s="396"/>
      <c r="O32" s="396"/>
      <c r="P32" s="396"/>
      <c r="Q32" s="387"/>
    </row>
    <row r="33" spans="1:17" ht="22.5" customHeight="1">
      <c r="A33" s="318">
        <v>21</v>
      </c>
      <c r="B33" s="380" t="s">
        <v>172</v>
      </c>
      <c r="C33" s="381">
        <v>4864955</v>
      </c>
      <c r="D33" s="147" t="s">
        <v>12</v>
      </c>
      <c r="E33" s="112" t="s">
        <v>350</v>
      </c>
      <c r="F33" s="390">
        <v>1000</v>
      </c>
      <c r="G33" s="419">
        <v>13864</v>
      </c>
      <c r="H33" s="420">
        <v>13793</v>
      </c>
      <c r="I33" s="396">
        <f>G33-H33</f>
        <v>71</v>
      </c>
      <c r="J33" s="396">
        <f t="shared" si="2"/>
        <v>71000</v>
      </c>
      <c r="K33" s="396">
        <f t="shared" si="3"/>
        <v>0.071</v>
      </c>
      <c r="L33" s="419">
        <v>7863</v>
      </c>
      <c r="M33" s="420">
        <v>7864</v>
      </c>
      <c r="N33" s="396">
        <f>L33-M33</f>
        <v>-1</v>
      </c>
      <c r="O33" s="396">
        <f t="shared" si="4"/>
        <v>-1000</v>
      </c>
      <c r="P33" s="396">
        <f t="shared" si="5"/>
        <v>-0.001</v>
      </c>
      <c r="Q33" s="387"/>
    </row>
    <row r="34" spans="1:17" ht="18.75" customHeight="1">
      <c r="A34" s="318"/>
      <c r="B34" s="345" t="s">
        <v>173</v>
      </c>
      <c r="C34" s="381"/>
      <c r="D34" s="100"/>
      <c r="E34" s="100"/>
      <c r="F34" s="390"/>
      <c r="G34" s="580"/>
      <c r="H34" s="579"/>
      <c r="I34" s="396"/>
      <c r="J34" s="396"/>
      <c r="K34" s="396"/>
      <c r="L34" s="397"/>
      <c r="M34" s="396"/>
      <c r="N34" s="396"/>
      <c r="O34" s="396"/>
      <c r="P34" s="396"/>
      <c r="Q34" s="387"/>
    </row>
    <row r="35" spans="1:17" s="682" customFormat="1" ht="22.5" customHeight="1">
      <c r="A35" s="318">
        <v>22</v>
      </c>
      <c r="B35" s="347" t="s">
        <v>15</v>
      </c>
      <c r="C35" s="381">
        <v>5269210</v>
      </c>
      <c r="D35" s="100" t="s">
        <v>12</v>
      </c>
      <c r="E35" s="112" t="s">
        <v>350</v>
      </c>
      <c r="F35" s="390">
        <v>-1000</v>
      </c>
      <c r="G35" s="422">
        <v>989835</v>
      </c>
      <c r="H35" s="423">
        <v>990733</v>
      </c>
      <c r="I35" s="394">
        <f>G35-H35</f>
        <v>-898</v>
      </c>
      <c r="J35" s="394">
        <f>$F35*I35</f>
        <v>898000</v>
      </c>
      <c r="K35" s="394">
        <f>J35/1000000</f>
        <v>0.898</v>
      </c>
      <c r="L35" s="422">
        <v>993433</v>
      </c>
      <c r="M35" s="423">
        <v>993701</v>
      </c>
      <c r="N35" s="394">
        <f>L35-M35</f>
        <v>-268</v>
      </c>
      <c r="O35" s="394">
        <f>$F35*N35</f>
        <v>268000</v>
      </c>
      <c r="P35" s="394">
        <f>O35/1000000</f>
        <v>0.268</v>
      </c>
      <c r="Q35" s="719"/>
    </row>
    <row r="36" spans="1:17" s="682" customFormat="1" ht="22.5" customHeight="1">
      <c r="A36" s="318">
        <v>23</v>
      </c>
      <c r="B36" s="380" t="s">
        <v>16</v>
      </c>
      <c r="C36" s="381">
        <v>5269211</v>
      </c>
      <c r="D36" s="147" t="s">
        <v>12</v>
      </c>
      <c r="E36" s="112" t="s">
        <v>350</v>
      </c>
      <c r="F36" s="390">
        <v>-1000</v>
      </c>
      <c r="G36" s="422">
        <v>996916</v>
      </c>
      <c r="H36" s="423">
        <v>997407</v>
      </c>
      <c r="I36" s="394">
        <f>G36-H36</f>
        <v>-491</v>
      </c>
      <c r="J36" s="394">
        <f>$F36*I36</f>
        <v>491000</v>
      </c>
      <c r="K36" s="394">
        <f>J36/1000000</f>
        <v>0.491</v>
      </c>
      <c r="L36" s="422">
        <v>994378</v>
      </c>
      <c r="M36" s="423">
        <v>994682</v>
      </c>
      <c r="N36" s="394">
        <f>L36-M36</f>
        <v>-304</v>
      </c>
      <c r="O36" s="394">
        <f>$F36*N36</f>
        <v>304000</v>
      </c>
      <c r="P36" s="394">
        <f>O36/1000000</f>
        <v>0.304</v>
      </c>
      <c r="Q36" s="775"/>
    </row>
    <row r="37" spans="1:17" ht="18.75" customHeight="1">
      <c r="A37" s="318"/>
      <c r="B37" s="382" t="s">
        <v>174</v>
      </c>
      <c r="C37" s="381"/>
      <c r="D37" s="147"/>
      <c r="E37" s="147"/>
      <c r="F37" s="388"/>
      <c r="G37" s="580"/>
      <c r="H37" s="579"/>
      <c r="I37" s="396"/>
      <c r="J37" s="396"/>
      <c r="K37" s="396"/>
      <c r="L37" s="397"/>
      <c r="M37" s="396"/>
      <c r="N37" s="396"/>
      <c r="O37" s="396"/>
      <c r="P37" s="396"/>
      <c r="Q37" s="387"/>
    </row>
    <row r="38" spans="1:17" s="682" customFormat="1" ht="22.5" customHeight="1">
      <c r="A38" s="318">
        <v>24</v>
      </c>
      <c r="B38" s="380" t="s">
        <v>431</v>
      </c>
      <c r="C38" s="381">
        <v>4865010</v>
      </c>
      <c r="D38" s="147" t="s">
        <v>12</v>
      </c>
      <c r="E38" s="112" t="s">
        <v>350</v>
      </c>
      <c r="F38" s="390">
        <v>-1000</v>
      </c>
      <c r="G38" s="422">
        <v>998373</v>
      </c>
      <c r="H38" s="423">
        <v>998655</v>
      </c>
      <c r="I38" s="394">
        <f>G38-H38</f>
        <v>-282</v>
      </c>
      <c r="J38" s="394">
        <f>$F38*I38</f>
        <v>282000</v>
      </c>
      <c r="K38" s="394">
        <f>J38/1000000</f>
        <v>0.282</v>
      </c>
      <c r="L38" s="422">
        <v>997196</v>
      </c>
      <c r="M38" s="423">
        <v>997240</v>
      </c>
      <c r="N38" s="394">
        <f>L38-M38</f>
        <v>-44</v>
      </c>
      <c r="O38" s="394">
        <f>$F38*N38</f>
        <v>44000</v>
      </c>
      <c r="P38" s="394">
        <f>O38/1000000</f>
        <v>0.044</v>
      </c>
      <c r="Q38" s="719"/>
    </row>
    <row r="39" spans="1:17" s="682" customFormat="1" ht="22.5" customHeight="1">
      <c r="A39" s="318">
        <v>25</v>
      </c>
      <c r="B39" s="380" t="s">
        <v>432</v>
      </c>
      <c r="C39" s="381">
        <v>4864965</v>
      </c>
      <c r="D39" s="147" t="s">
        <v>12</v>
      </c>
      <c r="E39" s="112" t="s">
        <v>350</v>
      </c>
      <c r="F39" s="390">
        <v>-1000</v>
      </c>
      <c r="G39" s="422">
        <v>991325</v>
      </c>
      <c r="H39" s="423">
        <v>990496</v>
      </c>
      <c r="I39" s="394">
        <f>G39-H39</f>
        <v>829</v>
      </c>
      <c r="J39" s="394">
        <f t="shared" si="2"/>
        <v>-829000</v>
      </c>
      <c r="K39" s="394">
        <f t="shared" si="3"/>
        <v>-0.829</v>
      </c>
      <c r="L39" s="422">
        <v>942494</v>
      </c>
      <c r="M39" s="423">
        <v>942616</v>
      </c>
      <c r="N39" s="394">
        <f>L39-M39</f>
        <v>-122</v>
      </c>
      <c r="O39" s="394">
        <f t="shared" si="4"/>
        <v>122000</v>
      </c>
      <c r="P39" s="394">
        <f t="shared" si="5"/>
        <v>0.122</v>
      </c>
      <c r="Q39" s="719"/>
    </row>
    <row r="40" spans="1:17" s="682" customFormat="1" ht="22.5" customHeight="1">
      <c r="A40" s="318">
        <v>26</v>
      </c>
      <c r="B40" s="347" t="s">
        <v>433</v>
      </c>
      <c r="C40" s="381">
        <v>4864933</v>
      </c>
      <c r="D40" s="100" t="s">
        <v>12</v>
      </c>
      <c r="E40" s="112" t="s">
        <v>350</v>
      </c>
      <c r="F40" s="390">
        <v>-1000</v>
      </c>
      <c r="G40" s="422">
        <v>997966</v>
      </c>
      <c r="H40" s="423">
        <v>998047</v>
      </c>
      <c r="I40" s="394">
        <f>G40-H40</f>
        <v>-81</v>
      </c>
      <c r="J40" s="394">
        <f t="shared" si="2"/>
        <v>81000</v>
      </c>
      <c r="K40" s="394">
        <f t="shared" si="3"/>
        <v>0.081</v>
      </c>
      <c r="L40" s="422">
        <v>37025</v>
      </c>
      <c r="M40" s="423">
        <v>37063</v>
      </c>
      <c r="N40" s="394">
        <f>L40-M40</f>
        <v>-38</v>
      </c>
      <c r="O40" s="394">
        <f t="shared" si="4"/>
        <v>38000</v>
      </c>
      <c r="P40" s="394">
        <f t="shared" si="5"/>
        <v>0.038</v>
      </c>
      <c r="Q40" s="719"/>
    </row>
    <row r="41" spans="1:17" s="682" customFormat="1" ht="22.5" customHeight="1">
      <c r="A41" s="318">
        <v>27</v>
      </c>
      <c r="B41" s="380" t="s">
        <v>434</v>
      </c>
      <c r="C41" s="381">
        <v>4864904</v>
      </c>
      <c r="D41" s="147" t="s">
        <v>12</v>
      </c>
      <c r="E41" s="112" t="s">
        <v>350</v>
      </c>
      <c r="F41" s="390">
        <v>-1000</v>
      </c>
      <c r="G41" s="422">
        <v>999754</v>
      </c>
      <c r="H41" s="423">
        <v>999800</v>
      </c>
      <c r="I41" s="394">
        <f>G41-H41</f>
        <v>-46</v>
      </c>
      <c r="J41" s="394">
        <f>$F41*I41</f>
        <v>46000</v>
      </c>
      <c r="K41" s="394">
        <f>J41/1000000</f>
        <v>0.046</v>
      </c>
      <c r="L41" s="422">
        <v>998110</v>
      </c>
      <c r="M41" s="423">
        <v>998113</v>
      </c>
      <c r="N41" s="394">
        <f>L41-M41</f>
        <v>-3</v>
      </c>
      <c r="O41" s="394">
        <f>$F41*N41</f>
        <v>3000</v>
      </c>
      <c r="P41" s="394">
        <f>O41/1000000</f>
        <v>0.003</v>
      </c>
      <c r="Q41" s="719"/>
    </row>
    <row r="42" spans="1:17" ht="22.5" customHeight="1" thickBot="1">
      <c r="A42" s="318">
        <v>28</v>
      </c>
      <c r="B42" s="380" t="s">
        <v>435</v>
      </c>
      <c r="C42" s="381">
        <v>4864907</v>
      </c>
      <c r="D42" s="147" t="s">
        <v>12</v>
      </c>
      <c r="E42" s="112" t="s">
        <v>350</v>
      </c>
      <c r="F42" s="543">
        <v>-1000</v>
      </c>
      <c r="G42" s="419">
        <v>997036</v>
      </c>
      <c r="H42" s="420">
        <v>997031</v>
      </c>
      <c r="I42" s="396">
        <f>G42-H42</f>
        <v>5</v>
      </c>
      <c r="J42" s="396">
        <f t="shared" si="2"/>
        <v>-5000</v>
      </c>
      <c r="K42" s="396">
        <f t="shared" si="3"/>
        <v>-0.005</v>
      </c>
      <c r="L42" s="419">
        <v>864743</v>
      </c>
      <c r="M42" s="420">
        <v>864769</v>
      </c>
      <c r="N42" s="396">
        <f>L42-M42</f>
        <v>-26</v>
      </c>
      <c r="O42" s="396">
        <f t="shared" si="4"/>
        <v>26000</v>
      </c>
      <c r="P42" s="396">
        <f t="shared" si="5"/>
        <v>0.026</v>
      </c>
      <c r="Q42" s="387"/>
    </row>
    <row r="43" spans="1:17" ht="18" customHeight="1" thickBot="1" thickTop="1">
      <c r="A43" s="500" t="s">
        <v>339</v>
      </c>
      <c r="B43" s="383"/>
      <c r="C43" s="384"/>
      <c r="D43" s="306"/>
      <c r="E43" s="307"/>
      <c r="F43" s="390"/>
      <c r="G43" s="581"/>
      <c r="H43" s="582"/>
      <c r="I43" s="402"/>
      <c r="J43" s="402"/>
      <c r="K43" s="402"/>
      <c r="L43" s="402"/>
      <c r="M43" s="403"/>
      <c r="N43" s="402"/>
      <c r="O43" s="402"/>
      <c r="P43" s="509" t="str">
        <f>NDPL!$Q$1</f>
        <v>October-2015</v>
      </c>
      <c r="Q43" s="509"/>
    </row>
    <row r="44" spans="1:17" ht="19.5" customHeight="1" thickTop="1">
      <c r="A44" s="342"/>
      <c r="B44" s="345" t="s">
        <v>175</v>
      </c>
      <c r="C44" s="381"/>
      <c r="D44" s="100"/>
      <c r="E44" s="100"/>
      <c r="F44" s="544"/>
      <c r="G44" s="580"/>
      <c r="H44" s="579"/>
      <c r="I44" s="396"/>
      <c r="J44" s="396"/>
      <c r="K44" s="396"/>
      <c r="L44" s="397"/>
      <c r="M44" s="396"/>
      <c r="N44" s="396"/>
      <c r="O44" s="396"/>
      <c r="P44" s="396"/>
      <c r="Q44" s="176"/>
    </row>
    <row r="45" spans="1:17" s="682" customFormat="1" ht="15" customHeight="1">
      <c r="A45" s="318">
        <v>29</v>
      </c>
      <c r="B45" s="380" t="s">
        <v>15</v>
      </c>
      <c r="C45" s="381">
        <v>4864988</v>
      </c>
      <c r="D45" s="147" t="s">
        <v>12</v>
      </c>
      <c r="E45" s="112" t="s">
        <v>350</v>
      </c>
      <c r="F45" s="390">
        <v>-1000</v>
      </c>
      <c r="G45" s="422">
        <v>997089</v>
      </c>
      <c r="H45" s="423">
        <v>997297</v>
      </c>
      <c r="I45" s="394">
        <f>G45-H45</f>
        <v>-208</v>
      </c>
      <c r="J45" s="394">
        <f t="shared" si="2"/>
        <v>208000</v>
      </c>
      <c r="K45" s="394">
        <f t="shared" si="3"/>
        <v>0.208</v>
      </c>
      <c r="L45" s="422">
        <v>972319</v>
      </c>
      <c r="M45" s="423">
        <v>972319</v>
      </c>
      <c r="N45" s="394">
        <f>L45-M45</f>
        <v>0</v>
      </c>
      <c r="O45" s="394">
        <f t="shared" si="4"/>
        <v>0</v>
      </c>
      <c r="P45" s="394">
        <f t="shared" si="5"/>
        <v>0</v>
      </c>
      <c r="Q45" s="691"/>
    </row>
    <row r="46" spans="1:17" s="682" customFormat="1" ht="16.5" customHeight="1">
      <c r="A46" s="318">
        <v>30</v>
      </c>
      <c r="B46" s="380" t="s">
        <v>16</v>
      </c>
      <c r="C46" s="381">
        <v>5128455</v>
      </c>
      <c r="D46" s="147" t="s">
        <v>12</v>
      </c>
      <c r="E46" s="112" t="s">
        <v>350</v>
      </c>
      <c r="F46" s="390">
        <v>-500</v>
      </c>
      <c r="G46" s="422">
        <v>999970</v>
      </c>
      <c r="H46" s="423">
        <v>1000445</v>
      </c>
      <c r="I46" s="394">
        <f>G46-H46</f>
        <v>-475</v>
      </c>
      <c r="J46" s="394">
        <f>$F46*I46</f>
        <v>237500</v>
      </c>
      <c r="K46" s="394">
        <f>J46/1000000</f>
        <v>0.2375</v>
      </c>
      <c r="L46" s="422">
        <v>999222</v>
      </c>
      <c r="M46" s="423">
        <v>999222</v>
      </c>
      <c r="N46" s="394">
        <f>L46-M46</f>
        <v>0</v>
      </c>
      <c r="O46" s="394">
        <f>$F46*N46</f>
        <v>0</v>
      </c>
      <c r="P46" s="394">
        <f>O46/1000000</f>
        <v>0</v>
      </c>
      <c r="Q46" s="691" t="s">
        <v>439</v>
      </c>
    </row>
    <row r="47" spans="1:17" s="682" customFormat="1" ht="16.5" customHeight="1">
      <c r="A47" s="318"/>
      <c r="B47" s="380"/>
      <c r="C47" s="381"/>
      <c r="D47" s="147"/>
      <c r="E47" s="112"/>
      <c r="F47" s="390"/>
      <c r="G47" s="422"/>
      <c r="H47" s="423"/>
      <c r="I47" s="394"/>
      <c r="J47" s="394"/>
      <c r="K47" s="394"/>
      <c r="L47" s="422"/>
      <c r="M47" s="423"/>
      <c r="N47" s="394"/>
      <c r="O47" s="394"/>
      <c r="P47" s="394"/>
      <c r="Q47" s="691" t="s">
        <v>440</v>
      </c>
    </row>
    <row r="48" spans="1:17" s="682" customFormat="1" ht="15.75" customHeight="1">
      <c r="A48" s="318">
        <v>31</v>
      </c>
      <c r="B48" s="380" t="s">
        <v>17</v>
      </c>
      <c r="C48" s="381">
        <v>4864979</v>
      </c>
      <c r="D48" s="147" t="s">
        <v>12</v>
      </c>
      <c r="E48" s="112" t="s">
        <v>350</v>
      </c>
      <c r="F48" s="390">
        <v>-2000</v>
      </c>
      <c r="G48" s="422">
        <v>2491</v>
      </c>
      <c r="H48" s="423">
        <v>2007</v>
      </c>
      <c r="I48" s="394">
        <f>G48-H48</f>
        <v>484</v>
      </c>
      <c r="J48" s="394">
        <f t="shared" si="2"/>
        <v>-968000</v>
      </c>
      <c r="K48" s="394">
        <f t="shared" si="3"/>
        <v>-0.968</v>
      </c>
      <c r="L48" s="422">
        <v>969682</v>
      </c>
      <c r="M48" s="423">
        <v>969682</v>
      </c>
      <c r="N48" s="394">
        <f>L48-M48</f>
        <v>0</v>
      </c>
      <c r="O48" s="394">
        <f t="shared" si="4"/>
        <v>0</v>
      </c>
      <c r="P48" s="394">
        <f t="shared" si="5"/>
        <v>0</v>
      </c>
      <c r="Q48" s="732"/>
    </row>
    <row r="49" spans="1:17" ht="13.5" customHeight="1">
      <c r="A49" s="318"/>
      <c r="B49" s="382" t="s">
        <v>176</v>
      </c>
      <c r="C49" s="381"/>
      <c r="D49" s="147"/>
      <c r="E49" s="147"/>
      <c r="F49" s="390"/>
      <c r="G49" s="580"/>
      <c r="H49" s="579"/>
      <c r="I49" s="396"/>
      <c r="J49" s="396"/>
      <c r="K49" s="396"/>
      <c r="L49" s="397"/>
      <c r="M49" s="396"/>
      <c r="N49" s="396"/>
      <c r="O49" s="396"/>
      <c r="P49" s="396"/>
      <c r="Q49" s="176"/>
    </row>
    <row r="50" spans="1:17" ht="15" customHeight="1">
      <c r="A50" s="318">
        <v>32</v>
      </c>
      <c r="B50" s="380" t="s">
        <v>15</v>
      </c>
      <c r="C50" s="381">
        <v>4864966</v>
      </c>
      <c r="D50" s="147" t="s">
        <v>12</v>
      </c>
      <c r="E50" s="112" t="s">
        <v>350</v>
      </c>
      <c r="F50" s="390">
        <v>-1000</v>
      </c>
      <c r="G50" s="419">
        <v>992924</v>
      </c>
      <c r="H50" s="420">
        <v>993086</v>
      </c>
      <c r="I50" s="396">
        <f>G50-H50</f>
        <v>-162</v>
      </c>
      <c r="J50" s="396">
        <f t="shared" si="2"/>
        <v>162000</v>
      </c>
      <c r="K50" s="396">
        <f t="shared" si="3"/>
        <v>0.162</v>
      </c>
      <c r="L50" s="419">
        <v>906182</v>
      </c>
      <c r="M50" s="420">
        <v>906233</v>
      </c>
      <c r="N50" s="396">
        <f>L50-M50</f>
        <v>-51</v>
      </c>
      <c r="O50" s="396">
        <f t="shared" si="4"/>
        <v>51000</v>
      </c>
      <c r="P50" s="396">
        <f t="shared" si="5"/>
        <v>0.051</v>
      </c>
      <c r="Q50" s="176"/>
    </row>
    <row r="51" spans="1:17" ht="17.25" customHeight="1">
      <c r="A51" s="318">
        <v>33</v>
      </c>
      <c r="B51" s="380" t="s">
        <v>16</v>
      </c>
      <c r="C51" s="381">
        <v>4864967</v>
      </c>
      <c r="D51" s="147" t="s">
        <v>12</v>
      </c>
      <c r="E51" s="112" t="s">
        <v>350</v>
      </c>
      <c r="F51" s="390">
        <v>-1000</v>
      </c>
      <c r="G51" s="419">
        <v>994499</v>
      </c>
      <c r="H51" s="420">
        <v>994499</v>
      </c>
      <c r="I51" s="396">
        <f>G51-H51</f>
        <v>0</v>
      </c>
      <c r="J51" s="396">
        <f t="shared" si="2"/>
        <v>0</v>
      </c>
      <c r="K51" s="396">
        <f t="shared" si="3"/>
        <v>0</v>
      </c>
      <c r="L51" s="419">
        <v>927516</v>
      </c>
      <c r="M51" s="420">
        <v>927516</v>
      </c>
      <c r="N51" s="396">
        <f>L51-M51</f>
        <v>0</v>
      </c>
      <c r="O51" s="396">
        <f t="shared" si="4"/>
        <v>0</v>
      </c>
      <c r="P51" s="396">
        <f t="shared" si="5"/>
        <v>0</v>
      </c>
      <c r="Q51" s="176"/>
    </row>
    <row r="52" spans="1:17" ht="17.25" customHeight="1">
      <c r="A52" s="318">
        <v>34</v>
      </c>
      <c r="B52" s="380" t="s">
        <v>17</v>
      </c>
      <c r="C52" s="381">
        <v>4865000</v>
      </c>
      <c r="D52" s="147" t="s">
        <v>12</v>
      </c>
      <c r="E52" s="112" t="s">
        <v>350</v>
      </c>
      <c r="F52" s="390">
        <v>-1000</v>
      </c>
      <c r="G52" s="419">
        <v>996712</v>
      </c>
      <c r="H52" s="420">
        <v>996883</v>
      </c>
      <c r="I52" s="396">
        <f>G52-H52</f>
        <v>-171</v>
      </c>
      <c r="J52" s="396">
        <f t="shared" si="2"/>
        <v>171000</v>
      </c>
      <c r="K52" s="396">
        <f t="shared" si="3"/>
        <v>0.171</v>
      </c>
      <c r="L52" s="419">
        <v>991284</v>
      </c>
      <c r="M52" s="420">
        <v>991330</v>
      </c>
      <c r="N52" s="396">
        <f>L52-M52</f>
        <v>-46</v>
      </c>
      <c r="O52" s="396">
        <f t="shared" si="4"/>
        <v>46000</v>
      </c>
      <c r="P52" s="396">
        <f t="shared" si="5"/>
        <v>0.046</v>
      </c>
      <c r="Q52" s="524"/>
    </row>
    <row r="53" spans="1:17" s="682" customFormat="1" ht="17.25" customHeight="1">
      <c r="A53" s="318">
        <v>35</v>
      </c>
      <c r="B53" s="380" t="s">
        <v>168</v>
      </c>
      <c r="C53" s="381">
        <v>5128468</v>
      </c>
      <c r="D53" s="147" t="s">
        <v>12</v>
      </c>
      <c r="E53" s="112" t="s">
        <v>350</v>
      </c>
      <c r="F53" s="390">
        <v>-1000</v>
      </c>
      <c r="G53" s="422">
        <v>979574</v>
      </c>
      <c r="H53" s="423">
        <v>980536</v>
      </c>
      <c r="I53" s="394">
        <f>G53-H53</f>
        <v>-962</v>
      </c>
      <c r="J53" s="394">
        <f>$F53*I53</f>
        <v>962000</v>
      </c>
      <c r="K53" s="394">
        <f>J53/1000000</f>
        <v>0.962</v>
      </c>
      <c r="L53" s="422">
        <v>980726</v>
      </c>
      <c r="M53" s="423">
        <v>980762</v>
      </c>
      <c r="N53" s="394">
        <f>L53-M53</f>
        <v>-36</v>
      </c>
      <c r="O53" s="394">
        <f>$F53*N53</f>
        <v>36000</v>
      </c>
      <c r="P53" s="394">
        <f>O53/1000000</f>
        <v>0.036</v>
      </c>
      <c r="Q53" s="694"/>
    </row>
    <row r="54" spans="1:17" ht="17.25" customHeight="1">
      <c r="A54" s="318"/>
      <c r="B54" s="382" t="s">
        <v>121</v>
      </c>
      <c r="C54" s="381"/>
      <c r="D54" s="147"/>
      <c r="E54" s="112"/>
      <c r="F54" s="388"/>
      <c r="G54" s="580"/>
      <c r="H54" s="583"/>
      <c r="I54" s="396"/>
      <c r="J54" s="396"/>
      <c r="K54" s="396"/>
      <c r="L54" s="397"/>
      <c r="M54" s="394"/>
      <c r="N54" s="396"/>
      <c r="O54" s="396"/>
      <c r="P54" s="396"/>
      <c r="Q54" s="176"/>
    </row>
    <row r="55" spans="1:17" s="682" customFormat="1" ht="15.75" customHeight="1">
      <c r="A55" s="318">
        <v>36</v>
      </c>
      <c r="B55" s="380" t="s">
        <v>372</v>
      </c>
      <c r="C55" s="381">
        <v>4864827</v>
      </c>
      <c r="D55" s="147" t="s">
        <v>12</v>
      </c>
      <c r="E55" s="112" t="s">
        <v>350</v>
      </c>
      <c r="F55" s="388">
        <v>-666.666</v>
      </c>
      <c r="G55" s="422">
        <v>975403</v>
      </c>
      <c r="H55" s="423">
        <v>977773</v>
      </c>
      <c r="I55" s="394">
        <f>G55-H55</f>
        <v>-2370</v>
      </c>
      <c r="J55" s="394">
        <f t="shared" si="2"/>
        <v>1579998.4200000002</v>
      </c>
      <c r="K55" s="394">
        <f t="shared" si="3"/>
        <v>1.5799984200000001</v>
      </c>
      <c r="L55" s="422">
        <v>977072</v>
      </c>
      <c r="M55" s="423">
        <v>977073</v>
      </c>
      <c r="N55" s="394">
        <f>L55-M55</f>
        <v>-1</v>
      </c>
      <c r="O55" s="394">
        <f t="shared" si="4"/>
        <v>666.666</v>
      </c>
      <c r="P55" s="394">
        <f t="shared" si="5"/>
        <v>0.000666666</v>
      </c>
      <c r="Q55" s="694"/>
    </row>
    <row r="56" spans="1:17" s="682" customFormat="1" ht="17.25" customHeight="1">
      <c r="A56" s="318">
        <v>37</v>
      </c>
      <c r="B56" s="380" t="s">
        <v>178</v>
      </c>
      <c r="C56" s="381">
        <v>4864952</v>
      </c>
      <c r="D56" s="147" t="s">
        <v>12</v>
      </c>
      <c r="E56" s="112" t="s">
        <v>350</v>
      </c>
      <c r="F56" s="388">
        <v>-2500</v>
      </c>
      <c r="G56" s="422">
        <v>991417</v>
      </c>
      <c r="H56" s="423">
        <v>990979</v>
      </c>
      <c r="I56" s="394">
        <f>G56-H56</f>
        <v>438</v>
      </c>
      <c r="J56" s="394">
        <f t="shared" si="2"/>
        <v>-1095000</v>
      </c>
      <c r="K56" s="394">
        <f t="shared" si="3"/>
        <v>-1.095</v>
      </c>
      <c r="L56" s="422">
        <v>481</v>
      </c>
      <c r="M56" s="423">
        <v>481</v>
      </c>
      <c r="N56" s="394">
        <f>L56-M56</f>
        <v>0</v>
      </c>
      <c r="O56" s="394">
        <f t="shared" si="4"/>
        <v>0</v>
      </c>
      <c r="P56" s="394">
        <f t="shared" si="5"/>
        <v>0</v>
      </c>
      <c r="Q56" s="691"/>
    </row>
    <row r="57" spans="1:17" ht="18.75" customHeight="1">
      <c r="A57" s="318"/>
      <c r="B57" s="382" t="s">
        <v>374</v>
      </c>
      <c r="C57" s="381"/>
      <c r="D57" s="147"/>
      <c r="E57" s="112"/>
      <c r="F57" s="388"/>
      <c r="G57" s="580"/>
      <c r="H57" s="583"/>
      <c r="I57" s="396"/>
      <c r="J57" s="396"/>
      <c r="K57" s="396"/>
      <c r="L57" s="400"/>
      <c r="M57" s="394"/>
      <c r="N57" s="396"/>
      <c r="O57" s="396"/>
      <c r="P57" s="396"/>
      <c r="Q57" s="176"/>
    </row>
    <row r="58" spans="1:17" s="682" customFormat="1" ht="21" customHeight="1">
      <c r="A58" s="318">
        <v>38</v>
      </c>
      <c r="B58" s="380" t="s">
        <v>372</v>
      </c>
      <c r="C58" s="381">
        <v>4865024</v>
      </c>
      <c r="D58" s="147" t="s">
        <v>12</v>
      </c>
      <c r="E58" s="112" t="s">
        <v>350</v>
      </c>
      <c r="F58" s="550">
        <v>-2000</v>
      </c>
      <c r="G58" s="422">
        <v>3783</v>
      </c>
      <c r="H58" s="423">
        <v>3763</v>
      </c>
      <c r="I58" s="394">
        <f>G58-H58</f>
        <v>20</v>
      </c>
      <c r="J58" s="394">
        <f t="shared" si="2"/>
        <v>-40000</v>
      </c>
      <c r="K58" s="394">
        <f t="shared" si="3"/>
        <v>-0.04</v>
      </c>
      <c r="L58" s="422">
        <v>2013</v>
      </c>
      <c r="M58" s="423">
        <v>2006</v>
      </c>
      <c r="N58" s="394">
        <f>L58-M58</f>
        <v>7</v>
      </c>
      <c r="O58" s="394">
        <f t="shared" si="4"/>
        <v>-14000</v>
      </c>
      <c r="P58" s="394">
        <f t="shared" si="5"/>
        <v>-0.014</v>
      </c>
      <c r="Q58" s="691"/>
    </row>
    <row r="59" spans="1:17" s="682" customFormat="1" ht="21" customHeight="1">
      <c r="A59" s="318">
        <v>39</v>
      </c>
      <c r="B59" s="380" t="s">
        <v>178</v>
      </c>
      <c r="C59" s="381">
        <v>4864920</v>
      </c>
      <c r="D59" s="147" t="s">
        <v>12</v>
      </c>
      <c r="E59" s="112" t="s">
        <v>350</v>
      </c>
      <c r="F59" s="550">
        <v>-2000</v>
      </c>
      <c r="G59" s="422">
        <v>580</v>
      </c>
      <c r="H59" s="423">
        <v>555</v>
      </c>
      <c r="I59" s="394">
        <f>G59-H59</f>
        <v>25</v>
      </c>
      <c r="J59" s="394">
        <f t="shared" si="2"/>
        <v>-50000</v>
      </c>
      <c r="K59" s="394">
        <f t="shared" si="3"/>
        <v>-0.05</v>
      </c>
      <c r="L59" s="422">
        <v>1060</v>
      </c>
      <c r="M59" s="423">
        <v>1055</v>
      </c>
      <c r="N59" s="394">
        <f>L59-M59</f>
        <v>5</v>
      </c>
      <c r="O59" s="394">
        <f t="shared" si="4"/>
        <v>-10000</v>
      </c>
      <c r="P59" s="394">
        <f t="shared" si="5"/>
        <v>-0.01</v>
      </c>
      <c r="Q59" s="691"/>
    </row>
    <row r="60" spans="1:17" ht="18" customHeight="1">
      <c r="A60" s="318"/>
      <c r="B60" s="656" t="s">
        <v>380</v>
      </c>
      <c r="C60" s="381"/>
      <c r="D60" s="147"/>
      <c r="E60" s="112"/>
      <c r="F60" s="550"/>
      <c r="G60" s="419"/>
      <c r="H60" s="420"/>
      <c r="I60" s="396"/>
      <c r="J60" s="396"/>
      <c r="K60" s="396"/>
      <c r="L60" s="419"/>
      <c r="M60" s="420"/>
      <c r="N60" s="396"/>
      <c r="O60" s="396"/>
      <c r="P60" s="396"/>
      <c r="Q60" s="176"/>
    </row>
    <row r="61" spans="1:17" s="682" customFormat="1" ht="21" customHeight="1">
      <c r="A61" s="318">
        <v>40</v>
      </c>
      <c r="B61" s="380" t="s">
        <v>372</v>
      </c>
      <c r="C61" s="381">
        <v>5128414</v>
      </c>
      <c r="D61" s="147" t="s">
        <v>12</v>
      </c>
      <c r="E61" s="112" t="s">
        <v>350</v>
      </c>
      <c r="F61" s="550">
        <v>-1000</v>
      </c>
      <c r="G61" s="422">
        <v>929339</v>
      </c>
      <c r="H61" s="423">
        <v>929849</v>
      </c>
      <c r="I61" s="394">
        <f>G61-H61</f>
        <v>-510</v>
      </c>
      <c r="J61" s="394">
        <f t="shared" si="2"/>
        <v>510000</v>
      </c>
      <c r="K61" s="394">
        <f t="shared" si="3"/>
        <v>0.51</v>
      </c>
      <c r="L61" s="422">
        <v>988358</v>
      </c>
      <c r="M61" s="423">
        <v>988463</v>
      </c>
      <c r="N61" s="394">
        <f>L61-M61</f>
        <v>-105</v>
      </c>
      <c r="O61" s="394">
        <f t="shared" si="4"/>
        <v>105000</v>
      </c>
      <c r="P61" s="394">
        <f t="shared" si="5"/>
        <v>0.105</v>
      </c>
      <c r="Q61" s="691"/>
    </row>
    <row r="62" spans="1:17" s="682" customFormat="1" ht="21" customHeight="1">
      <c r="A62" s="318">
        <v>41</v>
      </c>
      <c r="B62" s="380" t="s">
        <v>178</v>
      </c>
      <c r="C62" s="381">
        <v>5128416</v>
      </c>
      <c r="D62" s="147" t="s">
        <v>12</v>
      </c>
      <c r="E62" s="112" t="s">
        <v>350</v>
      </c>
      <c r="F62" s="550">
        <v>-1000</v>
      </c>
      <c r="G62" s="422">
        <v>937835</v>
      </c>
      <c r="H62" s="423">
        <v>938250</v>
      </c>
      <c r="I62" s="394">
        <f>G62-H62</f>
        <v>-415</v>
      </c>
      <c r="J62" s="394">
        <f t="shared" si="2"/>
        <v>415000</v>
      </c>
      <c r="K62" s="394">
        <f t="shared" si="3"/>
        <v>0.415</v>
      </c>
      <c r="L62" s="422">
        <v>991924</v>
      </c>
      <c r="M62" s="423">
        <v>992113</v>
      </c>
      <c r="N62" s="394">
        <f>L62-M62</f>
        <v>-189</v>
      </c>
      <c r="O62" s="394">
        <f t="shared" si="4"/>
        <v>189000</v>
      </c>
      <c r="P62" s="394">
        <f t="shared" si="5"/>
        <v>0.189</v>
      </c>
      <c r="Q62" s="691"/>
    </row>
    <row r="63" spans="1:17" ht="21" customHeight="1">
      <c r="A63" s="318"/>
      <c r="B63" s="656" t="s">
        <v>389</v>
      </c>
      <c r="C63" s="381"/>
      <c r="D63" s="147"/>
      <c r="E63" s="112"/>
      <c r="F63" s="550"/>
      <c r="G63" s="419"/>
      <c r="H63" s="420"/>
      <c r="I63" s="396"/>
      <c r="J63" s="396"/>
      <c r="K63" s="396"/>
      <c r="L63" s="419"/>
      <c r="M63" s="420"/>
      <c r="N63" s="396"/>
      <c r="O63" s="396"/>
      <c r="P63" s="396"/>
      <c r="Q63" s="176"/>
    </row>
    <row r="64" spans="1:17" s="682" customFormat="1" ht="21" customHeight="1">
      <c r="A64" s="318">
        <v>42</v>
      </c>
      <c r="B64" s="380" t="s">
        <v>390</v>
      </c>
      <c r="C64" s="381">
        <v>5100228</v>
      </c>
      <c r="D64" s="147" t="s">
        <v>12</v>
      </c>
      <c r="E64" s="112" t="s">
        <v>350</v>
      </c>
      <c r="F64" s="550">
        <v>800</v>
      </c>
      <c r="G64" s="422">
        <v>993087</v>
      </c>
      <c r="H64" s="423">
        <v>993087</v>
      </c>
      <c r="I64" s="394">
        <f>G64-H64</f>
        <v>0</v>
      </c>
      <c r="J64" s="394">
        <f t="shared" si="2"/>
        <v>0</v>
      </c>
      <c r="K64" s="394">
        <f t="shared" si="3"/>
        <v>0</v>
      </c>
      <c r="L64" s="422">
        <v>1367</v>
      </c>
      <c r="M64" s="423">
        <v>1367</v>
      </c>
      <c r="N64" s="394">
        <f>L64-M64</f>
        <v>0</v>
      </c>
      <c r="O64" s="394">
        <f t="shared" si="4"/>
        <v>0</v>
      </c>
      <c r="P64" s="394">
        <f t="shared" si="5"/>
        <v>0</v>
      </c>
      <c r="Q64" s="691"/>
    </row>
    <row r="65" spans="1:17" s="715" customFormat="1" ht="21" customHeight="1">
      <c r="A65" s="318">
        <v>43</v>
      </c>
      <c r="B65" s="454" t="s">
        <v>391</v>
      </c>
      <c r="C65" s="381">
        <v>5128441</v>
      </c>
      <c r="D65" s="147" t="s">
        <v>12</v>
      </c>
      <c r="E65" s="112" t="s">
        <v>350</v>
      </c>
      <c r="F65" s="550">
        <v>800</v>
      </c>
      <c r="G65" s="422">
        <v>31170</v>
      </c>
      <c r="H65" s="423">
        <v>30411</v>
      </c>
      <c r="I65" s="394">
        <f>G65-H65</f>
        <v>759</v>
      </c>
      <c r="J65" s="394">
        <f t="shared" si="2"/>
        <v>607200</v>
      </c>
      <c r="K65" s="394">
        <f t="shared" si="3"/>
        <v>0.6072</v>
      </c>
      <c r="L65" s="422">
        <v>1674</v>
      </c>
      <c r="M65" s="423">
        <v>1674</v>
      </c>
      <c r="N65" s="394">
        <f>L65-M65</f>
        <v>0</v>
      </c>
      <c r="O65" s="394">
        <f t="shared" si="4"/>
        <v>0</v>
      </c>
      <c r="P65" s="394">
        <f t="shared" si="5"/>
        <v>0</v>
      </c>
      <c r="Q65" s="691"/>
    </row>
    <row r="66" spans="1:17" ht="21" customHeight="1">
      <c r="A66" s="318">
        <v>44</v>
      </c>
      <c r="B66" s="380" t="s">
        <v>366</v>
      </c>
      <c r="C66" s="381">
        <v>5128443</v>
      </c>
      <c r="D66" s="147" t="s">
        <v>12</v>
      </c>
      <c r="E66" s="112" t="s">
        <v>350</v>
      </c>
      <c r="F66" s="550">
        <v>800</v>
      </c>
      <c r="G66" s="422">
        <v>913016</v>
      </c>
      <c r="H66" s="423">
        <v>914538</v>
      </c>
      <c r="I66" s="394">
        <f>G66-H66</f>
        <v>-1522</v>
      </c>
      <c r="J66" s="394">
        <f t="shared" si="2"/>
        <v>-1217600</v>
      </c>
      <c r="K66" s="394">
        <f t="shared" si="3"/>
        <v>-1.2176</v>
      </c>
      <c r="L66" s="422">
        <v>999542</v>
      </c>
      <c r="M66" s="423">
        <v>999542</v>
      </c>
      <c r="N66" s="394">
        <f>L66-M66</f>
        <v>0</v>
      </c>
      <c r="O66" s="394">
        <f t="shared" si="4"/>
        <v>0</v>
      </c>
      <c r="P66" s="394">
        <f t="shared" si="5"/>
        <v>0</v>
      </c>
      <c r="Q66" s="691"/>
    </row>
    <row r="67" spans="1:17" s="682" customFormat="1" ht="21" customHeight="1">
      <c r="A67" s="318">
        <v>45</v>
      </c>
      <c r="B67" s="380" t="s">
        <v>394</v>
      </c>
      <c r="C67" s="381">
        <v>5128407</v>
      </c>
      <c r="D67" s="147" t="s">
        <v>12</v>
      </c>
      <c r="E67" s="112" t="s">
        <v>350</v>
      </c>
      <c r="F67" s="550">
        <v>-2000</v>
      </c>
      <c r="G67" s="422">
        <v>999427</v>
      </c>
      <c r="H67" s="423">
        <v>999427</v>
      </c>
      <c r="I67" s="394">
        <f>G67-H67</f>
        <v>0</v>
      </c>
      <c r="J67" s="394">
        <f t="shared" si="2"/>
        <v>0</v>
      </c>
      <c r="K67" s="394">
        <f t="shared" si="3"/>
        <v>0</v>
      </c>
      <c r="L67" s="422">
        <v>999958</v>
      </c>
      <c r="M67" s="423">
        <v>999958</v>
      </c>
      <c r="N67" s="394">
        <f>L67-M67</f>
        <v>0</v>
      </c>
      <c r="O67" s="394">
        <f t="shared" si="4"/>
        <v>0</v>
      </c>
      <c r="P67" s="394">
        <f t="shared" si="5"/>
        <v>0</v>
      </c>
      <c r="Q67" s="691"/>
    </row>
    <row r="68" spans="1:17" ht="21" customHeight="1">
      <c r="A68" s="318"/>
      <c r="B68" s="345" t="s">
        <v>107</v>
      </c>
      <c r="C68" s="381"/>
      <c r="D68" s="100"/>
      <c r="E68" s="100"/>
      <c r="F68" s="388"/>
      <c r="G68" s="580"/>
      <c r="H68" s="583"/>
      <c r="I68" s="394"/>
      <c r="J68" s="394"/>
      <c r="K68" s="394"/>
      <c r="L68" s="400"/>
      <c r="M68" s="394"/>
      <c r="N68" s="394"/>
      <c r="O68" s="394"/>
      <c r="P68" s="394"/>
      <c r="Q68" s="691"/>
    </row>
    <row r="69" spans="1:17" ht="18" customHeight="1">
      <c r="A69" s="318">
        <v>46</v>
      </c>
      <c r="B69" s="380" t="s">
        <v>118</v>
      </c>
      <c r="C69" s="381">
        <v>4864951</v>
      </c>
      <c r="D69" s="147" t="s">
        <v>12</v>
      </c>
      <c r="E69" s="112" t="s">
        <v>350</v>
      </c>
      <c r="F69" s="390">
        <v>1000</v>
      </c>
      <c r="G69" s="422">
        <v>988292</v>
      </c>
      <c r="H69" s="423">
        <v>988434</v>
      </c>
      <c r="I69" s="394">
        <f>G69-H69</f>
        <v>-142</v>
      </c>
      <c r="J69" s="394">
        <f t="shared" si="2"/>
        <v>-142000</v>
      </c>
      <c r="K69" s="394">
        <f t="shared" si="3"/>
        <v>-0.142</v>
      </c>
      <c r="L69" s="422">
        <v>35263</v>
      </c>
      <c r="M69" s="423">
        <v>35288</v>
      </c>
      <c r="N69" s="394">
        <f>L69-M69</f>
        <v>-25</v>
      </c>
      <c r="O69" s="394">
        <f t="shared" si="4"/>
        <v>-25000</v>
      </c>
      <c r="P69" s="394">
        <f t="shared" si="5"/>
        <v>-0.025</v>
      </c>
      <c r="Q69" s="691"/>
    </row>
    <row r="70" spans="1:17" s="682" customFormat="1" ht="17.25" customHeight="1">
      <c r="A70" s="318">
        <v>47</v>
      </c>
      <c r="B70" s="380" t="s">
        <v>119</v>
      </c>
      <c r="C70" s="381">
        <v>4864958</v>
      </c>
      <c r="D70" s="147" t="s">
        <v>12</v>
      </c>
      <c r="E70" s="112" t="s">
        <v>350</v>
      </c>
      <c r="F70" s="390">
        <v>2000</v>
      </c>
      <c r="G70" s="422">
        <v>990549</v>
      </c>
      <c r="H70" s="423">
        <v>990039</v>
      </c>
      <c r="I70" s="394">
        <f>G70-H70</f>
        <v>510</v>
      </c>
      <c r="J70" s="394">
        <f>$F70*I70</f>
        <v>1020000</v>
      </c>
      <c r="K70" s="394">
        <f>J70/1000000</f>
        <v>1.02</v>
      </c>
      <c r="L70" s="422">
        <v>17203</v>
      </c>
      <c r="M70" s="423">
        <v>17206</v>
      </c>
      <c r="N70" s="394">
        <f>L70-M70</f>
        <v>-3</v>
      </c>
      <c r="O70" s="394">
        <f>$F70*N70</f>
        <v>-6000</v>
      </c>
      <c r="P70" s="394">
        <f>O70/1000000</f>
        <v>-0.006</v>
      </c>
      <c r="Q70" s="717"/>
    </row>
    <row r="71" spans="1:17" ht="19.5" customHeight="1">
      <c r="A71" s="318"/>
      <c r="B71" s="382" t="s">
        <v>177</v>
      </c>
      <c r="C71" s="381"/>
      <c r="D71" s="147"/>
      <c r="E71" s="147"/>
      <c r="F71" s="390"/>
      <c r="G71" s="580"/>
      <c r="H71" s="583"/>
      <c r="I71" s="394"/>
      <c r="J71" s="394"/>
      <c r="K71" s="394"/>
      <c r="L71" s="400"/>
      <c r="M71" s="394"/>
      <c r="N71" s="394"/>
      <c r="O71" s="394"/>
      <c r="P71" s="394"/>
      <c r="Q71" s="691"/>
    </row>
    <row r="72" spans="1:17" s="715" customFormat="1" ht="14.25" customHeight="1">
      <c r="A72" s="318">
        <v>48</v>
      </c>
      <c r="B72" s="380" t="s">
        <v>38</v>
      </c>
      <c r="C72" s="381">
        <v>4864990</v>
      </c>
      <c r="D72" s="147" t="s">
        <v>12</v>
      </c>
      <c r="E72" s="112" t="s">
        <v>350</v>
      </c>
      <c r="F72" s="390">
        <v>-1000</v>
      </c>
      <c r="G72" s="422">
        <v>30648</v>
      </c>
      <c r="H72" s="423">
        <v>30316</v>
      </c>
      <c r="I72" s="394">
        <f>G72-H72</f>
        <v>332</v>
      </c>
      <c r="J72" s="394">
        <f t="shared" si="2"/>
        <v>-332000</v>
      </c>
      <c r="K72" s="394">
        <f t="shared" si="3"/>
        <v>-0.332</v>
      </c>
      <c r="L72" s="422">
        <v>973252</v>
      </c>
      <c r="M72" s="423">
        <v>973263</v>
      </c>
      <c r="N72" s="394">
        <f>L72-M72</f>
        <v>-11</v>
      </c>
      <c r="O72" s="394">
        <f t="shared" si="4"/>
        <v>11000</v>
      </c>
      <c r="P72" s="394">
        <f t="shared" si="5"/>
        <v>0.011</v>
      </c>
      <c r="Q72" s="691"/>
    </row>
    <row r="73" spans="1:17" s="715" customFormat="1" ht="17.25" customHeight="1">
      <c r="A73" s="318">
        <v>49</v>
      </c>
      <c r="B73" s="380" t="s">
        <v>178</v>
      </c>
      <c r="C73" s="381">
        <v>4864991</v>
      </c>
      <c r="D73" s="147" t="s">
        <v>12</v>
      </c>
      <c r="E73" s="112" t="s">
        <v>350</v>
      </c>
      <c r="F73" s="390">
        <v>-1000</v>
      </c>
      <c r="G73" s="422">
        <v>16331</v>
      </c>
      <c r="H73" s="423">
        <v>16436</v>
      </c>
      <c r="I73" s="394">
        <f>G73-H73</f>
        <v>-105</v>
      </c>
      <c r="J73" s="394">
        <f t="shared" si="2"/>
        <v>105000</v>
      </c>
      <c r="K73" s="394">
        <f t="shared" si="3"/>
        <v>0.105</v>
      </c>
      <c r="L73" s="422">
        <v>987949</v>
      </c>
      <c r="M73" s="423">
        <v>987957</v>
      </c>
      <c r="N73" s="394">
        <f>L73-M73</f>
        <v>-8</v>
      </c>
      <c r="O73" s="394">
        <f t="shared" si="4"/>
        <v>8000</v>
      </c>
      <c r="P73" s="394">
        <f t="shared" si="5"/>
        <v>0.008</v>
      </c>
      <c r="Q73" s="691"/>
    </row>
    <row r="74" spans="1:17" ht="15.75" customHeight="1">
      <c r="A74" s="318"/>
      <c r="B74" s="385" t="s">
        <v>28</v>
      </c>
      <c r="C74" s="348"/>
      <c r="D74" s="61"/>
      <c r="E74" s="61"/>
      <c r="F74" s="390"/>
      <c r="G74" s="580"/>
      <c r="H74" s="579"/>
      <c r="I74" s="396"/>
      <c r="J74" s="396"/>
      <c r="K74" s="396"/>
      <c r="L74" s="397"/>
      <c r="M74" s="396"/>
      <c r="N74" s="396"/>
      <c r="O74" s="396"/>
      <c r="P74" s="396"/>
      <c r="Q74" s="176"/>
    </row>
    <row r="75" spans="1:17" ht="21" customHeight="1">
      <c r="A75" s="318">
        <v>50</v>
      </c>
      <c r="B75" s="104" t="s">
        <v>83</v>
      </c>
      <c r="C75" s="348">
        <v>4865092</v>
      </c>
      <c r="D75" s="61" t="s">
        <v>12</v>
      </c>
      <c r="E75" s="112" t="s">
        <v>350</v>
      </c>
      <c r="F75" s="390">
        <v>100</v>
      </c>
      <c r="G75" s="419">
        <v>21361</v>
      </c>
      <c r="H75" s="420">
        <v>20862</v>
      </c>
      <c r="I75" s="396">
        <f>G75-H75</f>
        <v>499</v>
      </c>
      <c r="J75" s="396">
        <f t="shared" si="2"/>
        <v>49900</v>
      </c>
      <c r="K75" s="396">
        <f t="shared" si="3"/>
        <v>0.0499</v>
      </c>
      <c r="L75" s="419">
        <v>21522</v>
      </c>
      <c r="M75" s="420">
        <v>21035</v>
      </c>
      <c r="N75" s="396">
        <f>L75-M75</f>
        <v>487</v>
      </c>
      <c r="O75" s="396">
        <f t="shared" si="4"/>
        <v>48700</v>
      </c>
      <c r="P75" s="396">
        <f t="shared" si="5"/>
        <v>0.0487</v>
      </c>
      <c r="Q75" s="176"/>
    </row>
    <row r="76" spans="1:17" ht="15.75" customHeight="1">
      <c r="A76" s="318"/>
      <c r="B76" s="382" t="s">
        <v>49</v>
      </c>
      <c r="C76" s="381"/>
      <c r="D76" s="147"/>
      <c r="E76" s="147"/>
      <c r="F76" s="390"/>
      <c r="G76" s="580"/>
      <c r="H76" s="579"/>
      <c r="I76" s="396"/>
      <c r="J76" s="396"/>
      <c r="K76" s="396"/>
      <c r="L76" s="397"/>
      <c r="M76" s="396"/>
      <c r="N76" s="396"/>
      <c r="O76" s="396"/>
      <c r="P76" s="396"/>
      <c r="Q76" s="176"/>
    </row>
    <row r="77" spans="1:17" s="682" customFormat="1" ht="18" customHeight="1">
      <c r="A77" s="318">
        <v>51</v>
      </c>
      <c r="B77" s="380" t="s">
        <v>351</v>
      </c>
      <c r="C77" s="381">
        <v>4864898</v>
      </c>
      <c r="D77" s="147" t="s">
        <v>12</v>
      </c>
      <c r="E77" s="112" t="s">
        <v>350</v>
      </c>
      <c r="F77" s="390">
        <v>100</v>
      </c>
      <c r="G77" s="422">
        <v>9261</v>
      </c>
      <c r="H77" s="423">
        <v>9407</v>
      </c>
      <c r="I77" s="394">
        <f>G77-H77</f>
        <v>-146</v>
      </c>
      <c r="J77" s="394">
        <f t="shared" si="2"/>
        <v>-14600</v>
      </c>
      <c r="K77" s="394">
        <f t="shared" si="3"/>
        <v>-0.0146</v>
      </c>
      <c r="L77" s="422">
        <v>61338</v>
      </c>
      <c r="M77" s="423">
        <v>61339</v>
      </c>
      <c r="N77" s="394">
        <f>L77-M77</f>
        <v>-1</v>
      </c>
      <c r="O77" s="394">
        <f t="shared" si="4"/>
        <v>-100</v>
      </c>
      <c r="P77" s="394">
        <f t="shared" si="5"/>
        <v>-0.0001</v>
      </c>
      <c r="Q77" s="694"/>
    </row>
    <row r="78" spans="1:17" ht="14.25" customHeight="1">
      <c r="A78" s="386"/>
      <c r="B78" s="385" t="s">
        <v>312</v>
      </c>
      <c r="C78" s="381"/>
      <c r="D78" s="147"/>
      <c r="E78" s="147"/>
      <c r="F78" s="390"/>
      <c r="G78" s="580"/>
      <c r="H78" s="579"/>
      <c r="I78" s="396"/>
      <c r="J78" s="396"/>
      <c r="K78" s="396"/>
      <c r="L78" s="397"/>
      <c r="M78" s="396"/>
      <c r="N78" s="396"/>
      <c r="O78" s="396"/>
      <c r="P78" s="396"/>
      <c r="Q78" s="176"/>
    </row>
    <row r="79" spans="1:17" ht="21" customHeight="1">
      <c r="A79" s="318">
        <v>52</v>
      </c>
      <c r="B79" s="507" t="s">
        <v>354</v>
      </c>
      <c r="C79" s="381">
        <v>4865174</v>
      </c>
      <c r="D79" s="112" t="s">
        <v>12</v>
      </c>
      <c r="E79" s="112" t="s">
        <v>350</v>
      </c>
      <c r="F79" s="390">
        <v>1000</v>
      </c>
      <c r="G79" s="422">
        <v>0</v>
      </c>
      <c r="H79" s="423">
        <v>0</v>
      </c>
      <c r="I79" s="394">
        <f>G79-H79</f>
        <v>0</v>
      </c>
      <c r="J79" s="394">
        <f t="shared" si="2"/>
        <v>0</v>
      </c>
      <c r="K79" s="394">
        <f t="shared" si="3"/>
        <v>0</v>
      </c>
      <c r="L79" s="422">
        <v>0</v>
      </c>
      <c r="M79" s="423">
        <v>0</v>
      </c>
      <c r="N79" s="394">
        <f>L79-M79</f>
        <v>0</v>
      </c>
      <c r="O79" s="394">
        <f t="shared" si="4"/>
        <v>0</v>
      </c>
      <c r="P79" s="394">
        <f t="shared" si="5"/>
        <v>0</v>
      </c>
      <c r="Q79" s="542"/>
    </row>
    <row r="80" spans="1:17" ht="16.5" customHeight="1">
      <c r="A80" s="318"/>
      <c r="B80" s="385" t="s">
        <v>37</v>
      </c>
      <c r="C80" s="413"/>
      <c r="D80" s="438"/>
      <c r="E80" s="404"/>
      <c r="F80" s="413"/>
      <c r="G80" s="578"/>
      <c r="H80" s="579"/>
      <c r="I80" s="420"/>
      <c r="J80" s="420"/>
      <c r="K80" s="421"/>
      <c r="L80" s="419"/>
      <c r="M80" s="420"/>
      <c r="N80" s="420"/>
      <c r="O80" s="420"/>
      <c r="P80" s="421"/>
      <c r="Q80" s="176"/>
    </row>
    <row r="81" spans="1:17" ht="18" customHeight="1">
      <c r="A81" s="318">
        <v>53</v>
      </c>
      <c r="B81" s="507" t="s">
        <v>366</v>
      </c>
      <c r="C81" s="413">
        <v>4864961</v>
      </c>
      <c r="D81" s="437" t="s">
        <v>12</v>
      </c>
      <c r="E81" s="404" t="s">
        <v>350</v>
      </c>
      <c r="F81" s="413">
        <v>1000</v>
      </c>
      <c r="G81" s="419">
        <v>916966</v>
      </c>
      <c r="H81" s="420">
        <v>917636</v>
      </c>
      <c r="I81" s="420">
        <f>G81-H81</f>
        <v>-670</v>
      </c>
      <c r="J81" s="420">
        <f>$F81*I81</f>
        <v>-670000</v>
      </c>
      <c r="K81" s="421">
        <f>J81/1000000</f>
        <v>-0.67</v>
      </c>
      <c r="L81" s="419">
        <v>991937</v>
      </c>
      <c r="M81" s="420">
        <v>991937</v>
      </c>
      <c r="N81" s="420">
        <f>L81-M81</f>
        <v>0</v>
      </c>
      <c r="O81" s="420">
        <f>$F81*N81</f>
        <v>0</v>
      </c>
      <c r="P81" s="421">
        <f>O81/1000000</f>
        <v>0</v>
      </c>
      <c r="Q81" s="176"/>
    </row>
    <row r="82" spans="1:17" ht="18" customHeight="1">
      <c r="A82" s="318"/>
      <c r="B82" s="385" t="s">
        <v>189</v>
      </c>
      <c r="C82" s="413"/>
      <c r="D82" s="437"/>
      <c r="E82" s="404"/>
      <c r="F82" s="413"/>
      <c r="G82" s="584"/>
      <c r="H82" s="583"/>
      <c r="I82" s="420"/>
      <c r="J82" s="420"/>
      <c r="K82" s="420"/>
      <c r="L82" s="422"/>
      <c r="M82" s="423"/>
      <c r="N82" s="420"/>
      <c r="O82" s="420"/>
      <c r="P82" s="420"/>
      <c r="Q82" s="176"/>
    </row>
    <row r="83" spans="1:17" s="682" customFormat="1" ht="19.5" customHeight="1">
      <c r="A83" s="318">
        <v>54</v>
      </c>
      <c r="B83" s="380" t="s">
        <v>368</v>
      </c>
      <c r="C83" s="413">
        <v>4902555</v>
      </c>
      <c r="D83" s="437" t="s">
        <v>12</v>
      </c>
      <c r="E83" s="404" t="s">
        <v>350</v>
      </c>
      <c r="F83" s="413">
        <v>75</v>
      </c>
      <c r="G83" s="422">
        <v>1841</v>
      </c>
      <c r="H83" s="423">
        <v>1582</v>
      </c>
      <c r="I83" s="423">
        <f>G83-H83</f>
        <v>259</v>
      </c>
      <c r="J83" s="423">
        <f>$F83*I83</f>
        <v>19425</v>
      </c>
      <c r="K83" s="428">
        <f>J83/1000000</f>
        <v>0.019425</v>
      </c>
      <c r="L83" s="422">
        <v>6946</v>
      </c>
      <c r="M83" s="423">
        <v>6767</v>
      </c>
      <c r="N83" s="423">
        <f>L83-M83</f>
        <v>179</v>
      </c>
      <c r="O83" s="423">
        <f>$F83*N83</f>
        <v>13425</v>
      </c>
      <c r="P83" s="428">
        <f>O83/1000000</f>
        <v>0.013425</v>
      </c>
      <c r="Q83" s="717"/>
    </row>
    <row r="84" spans="1:17" s="682" customFormat="1" ht="15.75" customHeight="1">
      <c r="A84" s="318">
        <v>55</v>
      </c>
      <c r="B84" s="380" t="s">
        <v>369</v>
      </c>
      <c r="C84" s="413">
        <v>4902581</v>
      </c>
      <c r="D84" s="437" t="s">
        <v>12</v>
      </c>
      <c r="E84" s="404" t="s">
        <v>350</v>
      </c>
      <c r="F84" s="413">
        <v>100</v>
      </c>
      <c r="G84" s="422">
        <v>323</v>
      </c>
      <c r="H84" s="423">
        <v>159</v>
      </c>
      <c r="I84" s="423">
        <f>G84-H84</f>
        <v>164</v>
      </c>
      <c r="J84" s="423">
        <f>$F84*I84</f>
        <v>16400</v>
      </c>
      <c r="K84" s="428">
        <f>J84/1000000</f>
        <v>0.0164</v>
      </c>
      <c r="L84" s="422">
        <v>1484</v>
      </c>
      <c r="M84" s="423">
        <v>1378</v>
      </c>
      <c r="N84" s="423">
        <f>L84-M84</f>
        <v>106</v>
      </c>
      <c r="O84" s="423">
        <f>$F84*N84</f>
        <v>10600</v>
      </c>
      <c r="P84" s="428">
        <f>O84/1000000</f>
        <v>0.0106</v>
      </c>
      <c r="Q84" s="691"/>
    </row>
    <row r="85" spans="1:17" ht="14.25" customHeight="1">
      <c r="A85" s="318"/>
      <c r="B85" s="385" t="s">
        <v>422</v>
      </c>
      <c r="C85" s="413"/>
      <c r="D85" s="437"/>
      <c r="E85" s="404"/>
      <c r="F85" s="413"/>
      <c r="G85" s="419"/>
      <c r="H85" s="420"/>
      <c r="I85" s="420"/>
      <c r="J85" s="420"/>
      <c r="K85" s="420"/>
      <c r="L85" s="419"/>
      <c r="M85" s="420"/>
      <c r="N85" s="420"/>
      <c r="O85" s="420"/>
      <c r="P85" s="420"/>
      <c r="Q85" s="176"/>
    </row>
    <row r="86" spans="1:17" s="682" customFormat="1" ht="21" customHeight="1">
      <c r="A86" s="318">
        <v>56</v>
      </c>
      <c r="B86" s="380" t="s">
        <v>423</v>
      </c>
      <c r="C86" s="413">
        <v>4864861</v>
      </c>
      <c r="D86" s="437" t="s">
        <v>12</v>
      </c>
      <c r="E86" s="404" t="s">
        <v>350</v>
      </c>
      <c r="F86" s="413">
        <v>1000</v>
      </c>
      <c r="G86" s="422">
        <v>118</v>
      </c>
      <c r="H86" s="340">
        <v>26</v>
      </c>
      <c r="I86" s="423">
        <f aca="true" t="shared" si="6" ref="I86:I93">G86-H86</f>
        <v>92</v>
      </c>
      <c r="J86" s="423">
        <f aca="true" t="shared" si="7" ref="J86:J93">$F86*I86</f>
        <v>92000</v>
      </c>
      <c r="K86" s="428">
        <f aca="true" t="shared" si="8" ref="K86:K93">J86/1000000</f>
        <v>0.092</v>
      </c>
      <c r="L86" s="422">
        <v>999983</v>
      </c>
      <c r="M86" s="340">
        <v>999971</v>
      </c>
      <c r="N86" s="423">
        <f aca="true" t="shared" si="9" ref="N86:N93">L86-M86</f>
        <v>12</v>
      </c>
      <c r="O86" s="423">
        <f aca="true" t="shared" si="10" ref="O86:O93">$F86*N86</f>
        <v>12000</v>
      </c>
      <c r="P86" s="428">
        <f aca="true" t="shared" si="11" ref="P86:P93">O86/1000000</f>
        <v>0.012</v>
      </c>
      <c r="Q86" s="717"/>
    </row>
    <row r="87" spans="1:17" s="682" customFormat="1" ht="18" customHeight="1">
      <c r="A87" s="318">
        <v>57</v>
      </c>
      <c r="B87" s="380" t="s">
        <v>424</v>
      </c>
      <c r="C87" s="413">
        <v>4864877</v>
      </c>
      <c r="D87" s="437" t="s">
        <v>12</v>
      </c>
      <c r="E87" s="404" t="s">
        <v>350</v>
      </c>
      <c r="F87" s="413">
        <v>1000</v>
      </c>
      <c r="G87" s="422">
        <v>122</v>
      </c>
      <c r="H87" s="340">
        <v>3</v>
      </c>
      <c r="I87" s="423">
        <f t="shared" si="6"/>
        <v>119</v>
      </c>
      <c r="J87" s="423">
        <f t="shared" si="7"/>
        <v>119000</v>
      </c>
      <c r="K87" s="428">
        <f t="shared" si="8"/>
        <v>0.119</v>
      </c>
      <c r="L87" s="422">
        <v>144</v>
      </c>
      <c r="M87" s="340">
        <v>128</v>
      </c>
      <c r="N87" s="423">
        <f t="shared" si="9"/>
        <v>16</v>
      </c>
      <c r="O87" s="423">
        <f t="shared" si="10"/>
        <v>16000</v>
      </c>
      <c r="P87" s="428">
        <f t="shared" si="11"/>
        <v>0.016</v>
      </c>
      <c r="Q87" s="691"/>
    </row>
    <row r="88" spans="1:17" s="682" customFormat="1" ht="21" customHeight="1">
      <c r="A88" s="318">
        <v>58</v>
      </c>
      <c r="B88" s="380" t="s">
        <v>425</v>
      </c>
      <c r="C88" s="413">
        <v>4864841</v>
      </c>
      <c r="D88" s="437" t="s">
        <v>12</v>
      </c>
      <c r="E88" s="404" t="s">
        <v>350</v>
      </c>
      <c r="F88" s="413">
        <v>1000</v>
      </c>
      <c r="G88" s="422">
        <v>999813</v>
      </c>
      <c r="H88" s="340">
        <v>999971</v>
      </c>
      <c r="I88" s="423">
        <f t="shared" si="6"/>
        <v>-158</v>
      </c>
      <c r="J88" s="423">
        <f t="shared" si="7"/>
        <v>-158000</v>
      </c>
      <c r="K88" s="428">
        <f t="shared" si="8"/>
        <v>-0.158</v>
      </c>
      <c r="L88" s="422">
        <v>60</v>
      </c>
      <c r="M88" s="340">
        <v>55</v>
      </c>
      <c r="N88" s="423">
        <f t="shared" si="9"/>
        <v>5</v>
      </c>
      <c r="O88" s="423">
        <f t="shared" si="10"/>
        <v>5000</v>
      </c>
      <c r="P88" s="428">
        <f t="shared" si="11"/>
        <v>0.005</v>
      </c>
      <c r="Q88" s="691"/>
    </row>
    <row r="89" spans="1:17" s="682" customFormat="1" ht="21" customHeight="1">
      <c r="A89" s="318">
        <v>59</v>
      </c>
      <c r="B89" s="380" t="s">
        <v>426</v>
      </c>
      <c r="C89" s="413">
        <v>4864882</v>
      </c>
      <c r="D89" s="437" t="s">
        <v>12</v>
      </c>
      <c r="E89" s="404" t="s">
        <v>350</v>
      </c>
      <c r="F89" s="413">
        <v>1000</v>
      </c>
      <c r="G89" s="422">
        <v>175</v>
      </c>
      <c r="H89" s="340">
        <v>14</v>
      </c>
      <c r="I89" s="423">
        <f t="shared" si="6"/>
        <v>161</v>
      </c>
      <c r="J89" s="423">
        <f t="shared" si="7"/>
        <v>161000</v>
      </c>
      <c r="K89" s="428">
        <f t="shared" si="8"/>
        <v>0.161</v>
      </c>
      <c r="L89" s="422">
        <v>522</v>
      </c>
      <c r="M89" s="340">
        <v>499</v>
      </c>
      <c r="N89" s="423">
        <f t="shared" si="9"/>
        <v>23</v>
      </c>
      <c r="O89" s="423">
        <f t="shared" si="10"/>
        <v>23000</v>
      </c>
      <c r="P89" s="428">
        <f t="shared" si="11"/>
        <v>0.023</v>
      </c>
      <c r="Q89" s="691"/>
    </row>
    <row r="90" spans="1:17" s="682" customFormat="1" ht="21" customHeight="1">
      <c r="A90" s="318">
        <v>60</v>
      </c>
      <c r="B90" s="380" t="s">
        <v>427</v>
      </c>
      <c r="C90" s="413">
        <v>5269791</v>
      </c>
      <c r="D90" s="437" t="s">
        <v>12</v>
      </c>
      <c r="E90" s="404" t="s">
        <v>350</v>
      </c>
      <c r="F90" s="413">
        <v>2000</v>
      </c>
      <c r="G90" s="422">
        <v>266</v>
      </c>
      <c r="H90" s="340">
        <v>266</v>
      </c>
      <c r="I90" s="423">
        <f t="shared" si="6"/>
        <v>0</v>
      </c>
      <c r="J90" s="423">
        <f t="shared" si="7"/>
        <v>0</v>
      </c>
      <c r="K90" s="428">
        <f t="shared" si="8"/>
        <v>0</v>
      </c>
      <c r="L90" s="422">
        <v>1077</v>
      </c>
      <c r="M90" s="340">
        <v>1077</v>
      </c>
      <c r="N90" s="423">
        <f t="shared" si="9"/>
        <v>0</v>
      </c>
      <c r="O90" s="423">
        <f t="shared" si="10"/>
        <v>0</v>
      </c>
      <c r="P90" s="428">
        <f t="shared" si="11"/>
        <v>0</v>
      </c>
      <c r="Q90" s="691"/>
    </row>
    <row r="91" spans="1:17" s="682" customFormat="1" ht="21" customHeight="1">
      <c r="A91" s="318">
        <v>61</v>
      </c>
      <c r="B91" s="380" t="s">
        <v>428</v>
      </c>
      <c r="C91" s="413">
        <v>4864854</v>
      </c>
      <c r="D91" s="437" t="s">
        <v>12</v>
      </c>
      <c r="E91" s="404" t="s">
        <v>350</v>
      </c>
      <c r="F91" s="413">
        <v>1000</v>
      </c>
      <c r="G91" s="422">
        <v>18</v>
      </c>
      <c r="H91" s="340">
        <v>0</v>
      </c>
      <c r="I91" s="423">
        <f t="shared" si="6"/>
        <v>18</v>
      </c>
      <c r="J91" s="423">
        <f t="shared" si="7"/>
        <v>18000</v>
      </c>
      <c r="K91" s="428">
        <f t="shared" si="8"/>
        <v>0.018</v>
      </c>
      <c r="L91" s="422">
        <v>23</v>
      </c>
      <c r="M91" s="340">
        <v>10</v>
      </c>
      <c r="N91" s="423">
        <f t="shared" si="9"/>
        <v>13</v>
      </c>
      <c r="O91" s="423">
        <f t="shared" si="10"/>
        <v>13000</v>
      </c>
      <c r="P91" s="428">
        <f t="shared" si="11"/>
        <v>0.013</v>
      </c>
      <c r="Q91" s="691"/>
    </row>
    <row r="92" spans="1:17" s="682" customFormat="1" ht="21" customHeight="1">
      <c r="A92" s="413">
        <v>62</v>
      </c>
      <c r="B92" s="770" t="s">
        <v>429</v>
      </c>
      <c r="C92" s="413">
        <v>5269785</v>
      </c>
      <c r="D92" s="437" t="s">
        <v>12</v>
      </c>
      <c r="E92" s="404" t="s">
        <v>350</v>
      </c>
      <c r="F92" s="413">
        <v>1000</v>
      </c>
      <c r="G92" s="422">
        <v>0</v>
      </c>
      <c r="H92" s="340">
        <v>0</v>
      </c>
      <c r="I92" s="423">
        <f t="shared" si="6"/>
        <v>0</v>
      </c>
      <c r="J92" s="423">
        <f t="shared" si="7"/>
        <v>0</v>
      </c>
      <c r="K92" s="428">
        <f t="shared" si="8"/>
        <v>0</v>
      </c>
      <c r="L92" s="422">
        <v>0</v>
      </c>
      <c r="M92" s="340">
        <v>0</v>
      </c>
      <c r="N92" s="423">
        <f t="shared" si="9"/>
        <v>0</v>
      </c>
      <c r="O92" s="423">
        <f t="shared" si="10"/>
        <v>0</v>
      </c>
      <c r="P92" s="428">
        <f t="shared" si="11"/>
        <v>0</v>
      </c>
      <c r="Q92" s="691"/>
    </row>
    <row r="93" spans="1:17" s="493" customFormat="1" ht="20.25" customHeight="1" thickBot="1">
      <c r="A93" s="771">
        <v>63</v>
      </c>
      <c r="B93" s="773" t="s">
        <v>430</v>
      </c>
      <c r="C93" s="489">
        <v>4864847</v>
      </c>
      <c r="D93" s="774" t="s">
        <v>12</v>
      </c>
      <c r="E93" s="489" t="s">
        <v>350</v>
      </c>
      <c r="F93" s="711">
        <v>1000</v>
      </c>
      <c r="G93" s="771">
        <v>230</v>
      </c>
      <c r="H93" s="489">
        <v>16</v>
      </c>
      <c r="I93" s="489">
        <f t="shared" si="6"/>
        <v>214</v>
      </c>
      <c r="J93" s="489">
        <f t="shared" si="7"/>
        <v>214000</v>
      </c>
      <c r="K93" s="711">
        <f t="shared" si="8"/>
        <v>0.214</v>
      </c>
      <c r="L93" s="771">
        <v>32</v>
      </c>
      <c r="M93" s="489">
        <v>32</v>
      </c>
      <c r="N93" s="489">
        <f t="shared" si="9"/>
        <v>0</v>
      </c>
      <c r="O93" s="489">
        <f t="shared" si="10"/>
        <v>0</v>
      </c>
      <c r="P93" s="711">
        <f t="shared" si="11"/>
        <v>0</v>
      </c>
      <c r="Q93" s="772"/>
    </row>
    <row r="94" spans="1:2" s="682" customFormat="1" ht="0.75" customHeight="1" thickTop="1">
      <c r="A94" s="318"/>
      <c r="B94" s="380"/>
    </row>
    <row r="95" spans="1:16" ht="23.25" customHeight="1">
      <c r="A95" s="223" t="s">
        <v>316</v>
      </c>
      <c r="C95" s="64"/>
      <c r="D95" s="90"/>
      <c r="E95" s="90"/>
      <c r="F95" s="391"/>
      <c r="K95" s="228">
        <f>SUM(K8:K93)</f>
        <v>3.2989072800000003</v>
      </c>
      <c r="L95" s="91"/>
      <c r="M95" s="91"/>
      <c r="N95" s="91"/>
      <c r="O95" s="91"/>
      <c r="P95" s="228">
        <f>SUM(P8:P93)</f>
        <v>1.432791666</v>
      </c>
    </row>
    <row r="96" spans="3:16" ht="9.75" customHeight="1" hidden="1">
      <c r="C96" s="90"/>
      <c r="D96" s="90"/>
      <c r="E96" s="90"/>
      <c r="F96" s="391"/>
      <c r="L96" s="18"/>
      <c r="M96" s="18"/>
      <c r="N96" s="18"/>
      <c r="O96" s="18"/>
      <c r="P96" s="18"/>
    </row>
    <row r="97" spans="1:17" ht="24" thickBot="1">
      <c r="A97" s="499" t="s">
        <v>195</v>
      </c>
      <c r="C97" s="90"/>
      <c r="D97" s="90"/>
      <c r="E97" s="90"/>
      <c r="F97" s="391"/>
      <c r="G97" s="19"/>
      <c r="H97" s="19"/>
      <c r="I97" s="53" t="s">
        <v>401</v>
      </c>
      <c r="J97" s="19"/>
      <c r="K97" s="19"/>
      <c r="L97" s="21"/>
      <c r="M97" s="21"/>
      <c r="N97" s="53" t="s">
        <v>402</v>
      </c>
      <c r="O97" s="21"/>
      <c r="P97" s="21"/>
      <c r="Q97" s="508" t="str">
        <f>NDPL!$Q$1</f>
        <v>October-2015</v>
      </c>
    </row>
    <row r="98" spans="1:17" ht="39.75" thickBot="1" thickTop="1">
      <c r="A98" s="38" t="s">
        <v>8</v>
      </c>
      <c r="B98" s="35" t="s">
        <v>9</v>
      </c>
      <c r="C98" s="36" t="s">
        <v>1</v>
      </c>
      <c r="D98" s="36" t="s">
        <v>2</v>
      </c>
      <c r="E98" s="36" t="s">
        <v>3</v>
      </c>
      <c r="F98" s="392" t="s">
        <v>10</v>
      </c>
      <c r="G98" s="38" t="str">
        <f>NDPL!G5</f>
        <v>FINAL READING 01/11/2015</v>
      </c>
      <c r="H98" s="36" t="str">
        <f>NDPL!H5</f>
        <v>INTIAL READING 01/10/2015</v>
      </c>
      <c r="I98" s="36" t="s">
        <v>4</v>
      </c>
      <c r="J98" s="36" t="s">
        <v>5</v>
      </c>
      <c r="K98" s="36" t="s">
        <v>6</v>
      </c>
      <c r="L98" s="38" t="str">
        <f>NDPL!G5</f>
        <v>FINAL READING 01/11/2015</v>
      </c>
      <c r="M98" s="36" t="str">
        <f>NDPL!H5</f>
        <v>INTIAL READING 01/10/2015</v>
      </c>
      <c r="N98" s="36" t="s">
        <v>4</v>
      </c>
      <c r="O98" s="36" t="s">
        <v>5</v>
      </c>
      <c r="P98" s="36" t="s">
        <v>6</v>
      </c>
      <c r="Q98" s="37" t="s">
        <v>313</v>
      </c>
    </row>
    <row r="99" spans="3:16" ht="18" thickBot="1" thickTop="1">
      <c r="C99" s="90"/>
      <c r="D99" s="90"/>
      <c r="E99" s="90"/>
      <c r="F99" s="391"/>
      <c r="L99" s="18"/>
      <c r="M99" s="18"/>
      <c r="N99" s="18"/>
      <c r="O99" s="18"/>
      <c r="P99" s="18"/>
    </row>
    <row r="100" spans="1:17" ht="18" customHeight="1" thickTop="1">
      <c r="A100" s="445"/>
      <c r="B100" s="446" t="s">
        <v>179</v>
      </c>
      <c r="C100" s="401"/>
      <c r="D100" s="109"/>
      <c r="E100" s="109"/>
      <c r="F100" s="393"/>
      <c r="G100" s="60"/>
      <c r="H100" s="25"/>
      <c r="I100" s="25"/>
      <c r="J100" s="25"/>
      <c r="K100" s="33"/>
      <c r="L100" s="99"/>
      <c r="M100" s="26"/>
      <c r="N100" s="26"/>
      <c r="O100" s="26"/>
      <c r="P100" s="27"/>
      <c r="Q100" s="175"/>
    </row>
    <row r="101" spans="1:17" ht="18">
      <c r="A101" s="400">
        <v>1</v>
      </c>
      <c r="B101" s="447" t="s">
        <v>180</v>
      </c>
      <c r="C101" s="413">
        <v>4865143</v>
      </c>
      <c r="D101" s="147" t="s">
        <v>12</v>
      </c>
      <c r="E101" s="112" t="s">
        <v>350</v>
      </c>
      <c r="F101" s="394">
        <v>-100</v>
      </c>
      <c r="G101" s="419">
        <v>95996</v>
      </c>
      <c r="H101" s="420">
        <v>90341</v>
      </c>
      <c r="I101" s="370">
        <f>G101-H101</f>
        <v>5655</v>
      </c>
      <c r="J101" s="370">
        <f>$F101*I101</f>
        <v>-565500</v>
      </c>
      <c r="K101" s="370">
        <f aca="true" t="shared" si="12" ref="K101:K149">J101/1000000</f>
        <v>-0.5655</v>
      </c>
      <c r="L101" s="419">
        <v>910763</v>
      </c>
      <c r="M101" s="420">
        <v>910763</v>
      </c>
      <c r="N101" s="370">
        <f>L101-M101</f>
        <v>0</v>
      </c>
      <c r="O101" s="370">
        <f>$F101*N101</f>
        <v>0</v>
      </c>
      <c r="P101" s="370">
        <f aca="true" t="shared" si="13" ref="P101:P149">O101/1000000</f>
        <v>0</v>
      </c>
      <c r="Q101" s="545"/>
    </row>
    <row r="102" spans="1:17" ht="18" customHeight="1">
      <c r="A102" s="400"/>
      <c r="B102" s="448" t="s">
        <v>43</v>
      </c>
      <c r="C102" s="413"/>
      <c r="D102" s="147"/>
      <c r="E102" s="147"/>
      <c r="F102" s="394"/>
      <c r="G102" s="580"/>
      <c r="H102" s="579"/>
      <c r="I102" s="370"/>
      <c r="J102" s="370"/>
      <c r="K102" s="370"/>
      <c r="L102" s="324"/>
      <c r="M102" s="370"/>
      <c r="N102" s="370"/>
      <c r="O102" s="370"/>
      <c r="P102" s="370"/>
      <c r="Q102" s="387"/>
    </row>
    <row r="103" spans="1:17" ht="18" customHeight="1">
      <c r="A103" s="400"/>
      <c r="B103" s="448" t="s">
        <v>121</v>
      </c>
      <c r="C103" s="413"/>
      <c r="D103" s="147"/>
      <c r="E103" s="147"/>
      <c r="F103" s="394"/>
      <c r="G103" s="580"/>
      <c r="H103" s="579"/>
      <c r="I103" s="370"/>
      <c r="J103" s="370"/>
      <c r="K103" s="370"/>
      <c r="L103" s="324"/>
      <c r="M103" s="370"/>
      <c r="N103" s="370"/>
      <c r="O103" s="370"/>
      <c r="P103" s="370"/>
      <c r="Q103" s="387"/>
    </row>
    <row r="104" spans="1:17" s="682" customFormat="1" ht="18" customHeight="1">
      <c r="A104" s="400">
        <v>2</v>
      </c>
      <c r="B104" s="447" t="s">
        <v>122</v>
      </c>
      <c r="C104" s="413">
        <v>4865134</v>
      </c>
      <c r="D104" s="147" t="s">
        <v>12</v>
      </c>
      <c r="E104" s="112" t="s">
        <v>350</v>
      </c>
      <c r="F104" s="394">
        <v>-100</v>
      </c>
      <c r="G104" s="422">
        <v>97431</v>
      </c>
      <c r="H104" s="423">
        <v>97721</v>
      </c>
      <c r="I104" s="346">
        <f>G104-H104</f>
        <v>-290</v>
      </c>
      <c r="J104" s="346">
        <f aca="true" t="shared" si="14" ref="J104:J149">$F104*I104</f>
        <v>29000</v>
      </c>
      <c r="K104" s="346">
        <f t="shared" si="12"/>
        <v>0.029</v>
      </c>
      <c r="L104" s="422">
        <v>1073</v>
      </c>
      <c r="M104" s="423">
        <v>1089</v>
      </c>
      <c r="N104" s="346">
        <f>L104-M104</f>
        <v>-16</v>
      </c>
      <c r="O104" s="346">
        <f aca="true" t="shared" si="15" ref="O104:O149">$F104*N104</f>
        <v>1600</v>
      </c>
      <c r="P104" s="346">
        <f t="shared" si="13"/>
        <v>0.0016</v>
      </c>
      <c r="Q104" s="719"/>
    </row>
    <row r="105" spans="1:17" ht="18" customHeight="1">
      <c r="A105" s="400">
        <v>3</v>
      </c>
      <c r="B105" s="398" t="s">
        <v>123</v>
      </c>
      <c r="C105" s="413">
        <v>4865135</v>
      </c>
      <c r="D105" s="100" t="s">
        <v>12</v>
      </c>
      <c r="E105" s="112" t="s">
        <v>350</v>
      </c>
      <c r="F105" s="394">
        <v>-100</v>
      </c>
      <c r="G105" s="419">
        <v>150939</v>
      </c>
      <c r="H105" s="420">
        <v>149936</v>
      </c>
      <c r="I105" s="370">
        <f>G105-H105</f>
        <v>1003</v>
      </c>
      <c r="J105" s="370">
        <f t="shared" si="14"/>
        <v>-100300</v>
      </c>
      <c r="K105" s="370">
        <f t="shared" si="12"/>
        <v>-0.1003</v>
      </c>
      <c r="L105" s="419">
        <v>17434</v>
      </c>
      <c r="M105" s="420">
        <v>16878</v>
      </c>
      <c r="N105" s="370">
        <f>L105-M105</f>
        <v>556</v>
      </c>
      <c r="O105" s="370">
        <f t="shared" si="15"/>
        <v>-55600</v>
      </c>
      <c r="P105" s="370">
        <f t="shared" si="13"/>
        <v>-0.0556</v>
      </c>
      <c r="Q105" s="387"/>
    </row>
    <row r="106" spans="1:17" ht="18" customHeight="1">
      <c r="A106" s="400">
        <v>4</v>
      </c>
      <c r="B106" s="447" t="s">
        <v>181</v>
      </c>
      <c r="C106" s="413">
        <v>4864804</v>
      </c>
      <c r="D106" s="147" t="s">
        <v>12</v>
      </c>
      <c r="E106" s="112" t="s">
        <v>350</v>
      </c>
      <c r="F106" s="394">
        <v>-100</v>
      </c>
      <c r="G106" s="419">
        <v>995207</v>
      </c>
      <c r="H106" s="420">
        <v>995207</v>
      </c>
      <c r="I106" s="370">
        <f>G106-H106</f>
        <v>0</v>
      </c>
      <c r="J106" s="370">
        <f t="shared" si="14"/>
        <v>0</v>
      </c>
      <c r="K106" s="370">
        <f t="shared" si="12"/>
        <v>0</v>
      </c>
      <c r="L106" s="419">
        <v>999945</v>
      </c>
      <c r="M106" s="420">
        <v>999945</v>
      </c>
      <c r="N106" s="370">
        <f>L106-M106</f>
        <v>0</v>
      </c>
      <c r="O106" s="370">
        <f t="shared" si="15"/>
        <v>0</v>
      </c>
      <c r="P106" s="370">
        <f t="shared" si="13"/>
        <v>0</v>
      </c>
      <c r="Q106" s="387"/>
    </row>
    <row r="107" spans="1:17" ht="18" customHeight="1">
      <c r="A107" s="400">
        <v>5</v>
      </c>
      <c r="B107" s="447" t="s">
        <v>182</v>
      </c>
      <c r="C107" s="413">
        <v>4865163</v>
      </c>
      <c r="D107" s="147" t="s">
        <v>12</v>
      </c>
      <c r="E107" s="112" t="s">
        <v>350</v>
      </c>
      <c r="F107" s="394">
        <v>-100</v>
      </c>
      <c r="G107" s="419">
        <v>996171</v>
      </c>
      <c r="H107" s="420">
        <v>996175</v>
      </c>
      <c r="I107" s="370">
        <f>G107-H107</f>
        <v>-4</v>
      </c>
      <c r="J107" s="370">
        <f t="shared" si="14"/>
        <v>400</v>
      </c>
      <c r="K107" s="370">
        <f t="shared" si="12"/>
        <v>0.0004</v>
      </c>
      <c r="L107" s="419">
        <v>1000135</v>
      </c>
      <c r="M107" s="420">
        <v>999925</v>
      </c>
      <c r="N107" s="370">
        <f>L107-M107</f>
        <v>210</v>
      </c>
      <c r="O107" s="370">
        <f t="shared" si="15"/>
        <v>-21000</v>
      </c>
      <c r="P107" s="370">
        <f t="shared" si="13"/>
        <v>-0.021</v>
      </c>
      <c r="Q107" s="387"/>
    </row>
    <row r="108" spans="1:17" ht="18" customHeight="1">
      <c r="A108" s="400"/>
      <c r="B108" s="449" t="s">
        <v>183</v>
      </c>
      <c r="C108" s="413"/>
      <c r="D108" s="100"/>
      <c r="E108" s="100"/>
      <c r="F108" s="394"/>
      <c r="G108" s="580"/>
      <c r="H108" s="579"/>
      <c r="I108" s="370"/>
      <c r="J108" s="370"/>
      <c r="K108" s="370"/>
      <c r="L108" s="324"/>
      <c r="M108" s="370"/>
      <c r="N108" s="370"/>
      <c r="O108" s="370"/>
      <c r="P108" s="370"/>
      <c r="Q108" s="387"/>
    </row>
    <row r="109" spans="1:17" ht="18" customHeight="1">
      <c r="A109" s="400"/>
      <c r="B109" s="449" t="s">
        <v>112</v>
      </c>
      <c r="C109" s="413"/>
      <c r="D109" s="100"/>
      <c r="E109" s="100"/>
      <c r="F109" s="394"/>
      <c r="G109" s="580"/>
      <c r="H109" s="579"/>
      <c r="I109" s="370"/>
      <c r="J109" s="370"/>
      <c r="K109" s="370"/>
      <c r="L109" s="324"/>
      <c r="M109" s="370"/>
      <c r="N109" s="370"/>
      <c r="O109" s="370"/>
      <c r="P109" s="370"/>
      <c r="Q109" s="387"/>
    </row>
    <row r="110" spans="1:17" s="87" customFormat="1" ht="18">
      <c r="A110" s="648">
        <v>6</v>
      </c>
      <c r="B110" s="649" t="s">
        <v>404</v>
      </c>
      <c r="C110" s="650">
        <v>4864845</v>
      </c>
      <c r="D110" s="189" t="s">
        <v>12</v>
      </c>
      <c r="E110" s="190" t="s">
        <v>350</v>
      </c>
      <c r="F110" s="651">
        <v>-2000</v>
      </c>
      <c r="G110" s="662">
        <v>5276</v>
      </c>
      <c r="H110" s="663">
        <v>4843</v>
      </c>
      <c r="I110" s="679">
        <f>G110-H110</f>
        <v>433</v>
      </c>
      <c r="J110" s="679">
        <f t="shared" si="14"/>
        <v>-866000</v>
      </c>
      <c r="K110" s="679">
        <f t="shared" si="12"/>
        <v>-0.866</v>
      </c>
      <c r="L110" s="662">
        <v>73943</v>
      </c>
      <c r="M110" s="663">
        <v>73943</v>
      </c>
      <c r="N110" s="679">
        <f>L110-M110</f>
        <v>0</v>
      </c>
      <c r="O110" s="679">
        <f t="shared" si="15"/>
        <v>0</v>
      </c>
      <c r="P110" s="679">
        <f t="shared" si="13"/>
        <v>0</v>
      </c>
      <c r="Q110" s="680"/>
    </row>
    <row r="111" spans="1:17" s="87" customFormat="1" ht="18">
      <c r="A111" s="648"/>
      <c r="B111" s="649"/>
      <c r="C111" s="650"/>
      <c r="D111" s="189"/>
      <c r="E111" s="190"/>
      <c r="F111" s="651"/>
      <c r="G111" s="662"/>
      <c r="H111" s="663"/>
      <c r="I111" s="679"/>
      <c r="J111" s="679"/>
      <c r="K111" s="679"/>
      <c r="L111" s="662"/>
      <c r="M111" s="663"/>
      <c r="N111" s="679"/>
      <c r="O111" s="679"/>
      <c r="P111" s="679"/>
      <c r="Q111" s="680" t="s">
        <v>441</v>
      </c>
    </row>
    <row r="112" spans="1:17" ht="18">
      <c r="A112" s="400">
        <v>7</v>
      </c>
      <c r="B112" s="447" t="s">
        <v>184</v>
      </c>
      <c r="C112" s="413">
        <v>4864862</v>
      </c>
      <c r="D112" s="147" t="s">
        <v>12</v>
      </c>
      <c r="E112" s="112" t="s">
        <v>350</v>
      </c>
      <c r="F112" s="394">
        <v>-1000</v>
      </c>
      <c r="G112" s="422">
        <v>14511</v>
      </c>
      <c r="H112" s="423">
        <v>14611</v>
      </c>
      <c r="I112" s="346">
        <f>G112-H112</f>
        <v>-100</v>
      </c>
      <c r="J112" s="346">
        <f t="shared" si="14"/>
        <v>100000</v>
      </c>
      <c r="K112" s="346">
        <f t="shared" si="12"/>
        <v>0.1</v>
      </c>
      <c r="L112" s="422">
        <v>284</v>
      </c>
      <c r="M112" s="423">
        <v>284</v>
      </c>
      <c r="N112" s="346">
        <f>L112-M112</f>
        <v>0</v>
      </c>
      <c r="O112" s="346">
        <f t="shared" si="15"/>
        <v>0</v>
      </c>
      <c r="P112" s="346">
        <f t="shared" si="13"/>
        <v>0</v>
      </c>
      <c r="Q112" s="686"/>
    </row>
    <row r="113" spans="1:17" ht="18" customHeight="1">
      <c r="A113" s="400">
        <v>8</v>
      </c>
      <c r="B113" s="447" t="s">
        <v>185</v>
      </c>
      <c r="C113" s="413">
        <v>4865142</v>
      </c>
      <c r="D113" s="147" t="s">
        <v>12</v>
      </c>
      <c r="E113" s="112" t="s">
        <v>350</v>
      </c>
      <c r="F113" s="394">
        <v>-500</v>
      </c>
      <c r="G113" s="419">
        <v>905855</v>
      </c>
      <c r="H113" s="420">
        <v>905739</v>
      </c>
      <c r="I113" s="370">
        <f>G113-H113</f>
        <v>116</v>
      </c>
      <c r="J113" s="370">
        <f t="shared" si="14"/>
        <v>-58000</v>
      </c>
      <c r="K113" s="370">
        <f t="shared" si="12"/>
        <v>-0.058</v>
      </c>
      <c r="L113" s="419">
        <v>56962</v>
      </c>
      <c r="M113" s="420">
        <v>56786</v>
      </c>
      <c r="N113" s="370">
        <f>L113-M113</f>
        <v>176</v>
      </c>
      <c r="O113" s="370">
        <f t="shared" si="15"/>
        <v>-88000</v>
      </c>
      <c r="P113" s="370">
        <f t="shared" si="13"/>
        <v>-0.088</v>
      </c>
      <c r="Q113" s="387"/>
    </row>
    <row r="114" spans="1:17" s="682" customFormat="1" ht="18" customHeight="1">
      <c r="A114" s="400">
        <v>9</v>
      </c>
      <c r="B114" s="447" t="s">
        <v>413</v>
      </c>
      <c r="C114" s="413">
        <v>5128435</v>
      </c>
      <c r="D114" s="147" t="s">
        <v>12</v>
      </c>
      <c r="E114" s="112" t="s">
        <v>350</v>
      </c>
      <c r="F114" s="394">
        <v>-400</v>
      </c>
      <c r="G114" s="422">
        <v>999377</v>
      </c>
      <c r="H114" s="423">
        <v>1000403</v>
      </c>
      <c r="I114" s="346">
        <f>G114-H114</f>
        <v>-1026</v>
      </c>
      <c r="J114" s="346">
        <f>$F114*I114</f>
        <v>410400</v>
      </c>
      <c r="K114" s="346">
        <f>J114/1000000</f>
        <v>0.4104</v>
      </c>
      <c r="L114" s="422">
        <v>2926</v>
      </c>
      <c r="M114" s="423">
        <v>2927</v>
      </c>
      <c r="N114" s="346">
        <f>L114-M114</f>
        <v>-1</v>
      </c>
      <c r="O114" s="346">
        <f>$F114*N114</f>
        <v>400</v>
      </c>
      <c r="P114" s="346">
        <f>O114/1000000</f>
        <v>0.0004</v>
      </c>
      <c r="Q114" s="685"/>
    </row>
    <row r="115" spans="1:17" ht="18" customHeight="1">
      <c r="A115" s="400"/>
      <c r="B115" s="448" t="s">
        <v>112</v>
      </c>
      <c r="C115" s="413"/>
      <c r="D115" s="147"/>
      <c r="E115" s="147"/>
      <c r="F115" s="394"/>
      <c r="G115" s="580"/>
      <c r="H115" s="579"/>
      <c r="I115" s="370"/>
      <c r="J115" s="370"/>
      <c r="K115" s="370"/>
      <c r="L115" s="324"/>
      <c r="M115" s="370"/>
      <c r="N115" s="370"/>
      <c r="O115" s="370"/>
      <c r="P115" s="370"/>
      <c r="Q115" s="387"/>
    </row>
    <row r="116" spans="1:17" ht="18" customHeight="1">
      <c r="A116" s="400">
        <v>10</v>
      </c>
      <c r="B116" s="447" t="s">
        <v>186</v>
      </c>
      <c r="C116" s="413">
        <v>4865093</v>
      </c>
      <c r="D116" s="147" t="s">
        <v>12</v>
      </c>
      <c r="E116" s="112" t="s">
        <v>350</v>
      </c>
      <c r="F116" s="394">
        <v>-100</v>
      </c>
      <c r="G116" s="419">
        <v>76255</v>
      </c>
      <c r="H116" s="420">
        <v>75776</v>
      </c>
      <c r="I116" s="370">
        <f>G116-H116</f>
        <v>479</v>
      </c>
      <c r="J116" s="370">
        <f t="shared" si="14"/>
        <v>-47900</v>
      </c>
      <c r="K116" s="370">
        <f t="shared" si="12"/>
        <v>-0.0479</v>
      </c>
      <c r="L116" s="419">
        <v>68417</v>
      </c>
      <c r="M116" s="420">
        <v>68322</v>
      </c>
      <c r="N116" s="370">
        <f>L116-M116</f>
        <v>95</v>
      </c>
      <c r="O116" s="370">
        <f t="shared" si="15"/>
        <v>-9500</v>
      </c>
      <c r="P116" s="370">
        <f t="shared" si="13"/>
        <v>-0.0095</v>
      </c>
      <c r="Q116" s="387"/>
    </row>
    <row r="117" spans="1:17" ht="18" customHeight="1">
      <c r="A117" s="400">
        <v>11</v>
      </c>
      <c r="B117" s="447" t="s">
        <v>187</v>
      </c>
      <c r="C117" s="413">
        <v>4865094</v>
      </c>
      <c r="D117" s="147" t="s">
        <v>12</v>
      </c>
      <c r="E117" s="112" t="s">
        <v>350</v>
      </c>
      <c r="F117" s="394">
        <v>-100</v>
      </c>
      <c r="G117" s="419">
        <v>81354</v>
      </c>
      <c r="H117" s="420">
        <v>80571</v>
      </c>
      <c r="I117" s="370">
        <f>G117-H117</f>
        <v>783</v>
      </c>
      <c r="J117" s="370">
        <f t="shared" si="14"/>
        <v>-78300</v>
      </c>
      <c r="K117" s="370">
        <f t="shared" si="12"/>
        <v>-0.0783</v>
      </c>
      <c r="L117" s="419">
        <v>66984</v>
      </c>
      <c r="M117" s="420">
        <v>66867</v>
      </c>
      <c r="N117" s="370">
        <f>L117-M117</f>
        <v>117</v>
      </c>
      <c r="O117" s="370">
        <f t="shared" si="15"/>
        <v>-11700</v>
      </c>
      <c r="P117" s="370">
        <f t="shared" si="13"/>
        <v>-0.0117</v>
      </c>
      <c r="Q117" s="387"/>
    </row>
    <row r="118" spans="1:17" s="682" customFormat="1" ht="18">
      <c r="A118" s="648">
        <v>12</v>
      </c>
      <c r="B118" s="649" t="s">
        <v>188</v>
      </c>
      <c r="C118" s="650">
        <v>5269199</v>
      </c>
      <c r="D118" s="189" t="s">
        <v>12</v>
      </c>
      <c r="E118" s="190" t="s">
        <v>350</v>
      </c>
      <c r="F118" s="651">
        <v>-200</v>
      </c>
      <c r="G118" s="662">
        <v>10636</v>
      </c>
      <c r="H118" s="663">
        <v>9982</v>
      </c>
      <c r="I118" s="679">
        <f>G118-H118</f>
        <v>654</v>
      </c>
      <c r="J118" s="679">
        <f>$F118*I118</f>
        <v>-130800</v>
      </c>
      <c r="K118" s="679">
        <f>J118/1000000</f>
        <v>-0.1308</v>
      </c>
      <c r="L118" s="662">
        <v>10612</v>
      </c>
      <c r="M118" s="663">
        <v>10099</v>
      </c>
      <c r="N118" s="679">
        <f>L118-M118</f>
        <v>513</v>
      </c>
      <c r="O118" s="679">
        <f>$F118*N118</f>
        <v>-102600</v>
      </c>
      <c r="P118" s="679">
        <f>O118/1000000</f>
        <v>-0.1026</v>
      </c>
      <c r="Q118" s="744"/>
    </row>
    <row r="119" spans="1:17" ht="18" customHeight="1">
      <c r="A119" s="400"/>
      <c r="B119" s="449" t="s">
        <v>183</v>
      </c>
      <c r="C119" s="413"/>
      <c r="D119" s="100"/>
      <c r="E119" s="100"/>
      <c r="F119" s="388"/>
      <c r="G119" s="580"/>
      <c r="H119" s="579"/>
      <c r="I119" s="370"/>
      <c r="J119" s="370"/>
      <c r="K119" s="370"/>
      <c r="L119" s="324"/>
      <c r="M119" s="370"/>
      <c r="N119" s="370"/>
      <c r="O119" s="370"/>
      <c r="P119" s="370"/>
      <c r="Q119" s="387"/>
    </row>
    <row r="120" spans="1:17" ht="18" customHeight="1">
      <c r="A120" s="400"/>
      <c r="B120" s="448" t="s">
        <v>189</v>
      </c>
      <c r="C120" s="413"/>
      <c r="D120" s="147"/>
      <c r="E120" s="147"/>
      <c r="F120" s="388"/>
      <c r="G120" s="580"/>
      <c r="H120" s="579"/>
      <c r="I120" s="370"/>
      <c r="J120" s="370"/>
      <c r="K120" s="370"/>
      <c r="L120" s="324"/>
      <c r="M120" s="370"/>
      <c r="N120" s="370"/>
      <c r="O120" s="370"/>
      <c r="P120" s="370"/>
      <c r="Q120" s="387"/>
    </row>
    <row r="121" spans="1:17" ht="18" customHeight="1">
      <c r="A121" s="400">
        <v>13</v>
      </c>
      <c r="B121" s="447" t="s">
        <v>403</v>
      </c>
      <c r="C121" s="413">
        <v>4864892</v>
      </c>
      <c r="D121" s="147" t="s">
        <v>12</v>
      </c>
      <c r="E121" s="112" t="s">
        <v>350</v>
      </c>
      <c r="F121" s="394">
        <v>500</v>
      </c>
      <c r="G121" s="422">
        <v>999654</v>
      </c>
      <c r="H121" s="423">
        <v>999654</v>
      </c>
      <c r="I121" s="346">
        <f>G121-H121</f>
        <v>0</v>
      </c>
      <c r="J121" s="346">
        <f t="shared" si="14"/>
        <v>0</v>
      </c>
      <c r="K121" s="346">
        <f t="shared" si="12"/>
        <v>0</v>
      </c>
      <c r="L121" s="422">
        <v>17091</v>
      </c>
      <c r="M121" s="423">
        <v>17091</v>
      </c>
      <c r="N121" s="346">
        <f>L121-M121</f>
        <v>0</v>
      </c>
      <c r="O121" s="346">
        <f t="shared" si="15"/>
        <v>0</v>
      </c>
      <c r="P121" s="346">
        <f t="shared" si="13"/>
        <v>0</v>
      </c>
      <c r="Q121" s="655"/>
    </row>
    <row r="122" spans="1:17" s="682" customFormat="1" ht="18" customHeight="1">
      <c r="A122" s="400">
        <v>14</v>
      </c>
      <c r="B122" s="447" t="s">
        <v>406</v>
      </c>
      <c r="C122" s="413">
        <v>4865048</v>
      </c>
      <c r="D122" s="147" t="s">
        <v>12</v>
      </c>
      <c r="E122" s="112" t="s">
        <v>350</v>
      </c>
      <c r="F122" s="394"/>
      <c r="G122" s="422">
        <v>999953</v>
      </c>
      <c r="H122" s="423">
        <v>999953</v>
      </c>
      <c r="I122" s="346">
        <f>G122-H122</f>
        <v>0</v>
      </c>
      <c r="J122" s="346">
        <f>$F122*I122</f>
        <v>0</v>
      </c>
      <c r="K122" s="346">
        <f>J122/1000000</f>
        <v>0</v>
      </c>
      <c r="L122" s="422">
        <v>999908</v>
      </c>
      <c r="M122" s="423">
        <v>999908</v>
      </c>
      <c r="N122" s="346">
        <f>L122-M122</f>
        <v>0</v>
      </c>
      <c r="O122" s="346">
        <f>$F122*N122</f>
        <v>0</v>
      </c>
      <c r="P122" s="346">
        <f>O122/1000000</f>
        <v>0</v>
      </c>
      <c r="Q122" s="700"/>
    </row>
    <row r="123" spans="1:17" ht="18" customHeight="1">
      <c r="A123" s="400">
        <v>15</v>
      </c>
      <c r="B123" s="447" t="s">
        <v>121</v>
      </c>
      <c r="C123" s="413">
        <v>4864791</v>
      </c>
      <c r="D123" s="147" t="s">
        <v>12</v>
      </c>
      <c r="E123" s="112" t="s">
        <v>350</v>
      </c>
      <c r="F123" s="394">
        <v>166.66666666666669</v>
      </c>
      <c r="G123" s="422">
        <v>987102</v>
      </c>
      <c r="H123" s="423">
        <v>987102</v>
      </c>
      <c r="I123" s="346">
        <f>G123-H123</f>
        <v>0</v>
      </c>
      <c r="J123" s="346">
        <f t="shared" si="14"/>
        <v>0</v>
      </c>
      <c r="K123" s="346">
        <f t="shared" si="12"/>
        <v>0</v>
      </c>
      <c r="L123" s="422">
        <v>993179</v>
      </c>
      <c r="M123" s="423">
        <v>993179</v>
      </c>
      <c r="N123" s="346">
        <f>L123-M123</f>
        <v>0</v>
      </c>
      <c r="O123" s="346">
        <f t="shared" si="15"/>
        <v>0</v>
      </c>
      <c r="P123" s="346">
        <f t="shared" si="13"/>
        <v>0</v>
      </c>
      <c r="Q123" s="684"/>
    </row>
    <row r="124" spans="1:17" ht="18" customHeight="1">
      <c r="A124" s="400"/>
      <c r="B124" s="398"/>
      <c r="C124" s="413"/>
      <c r="D124" s="100"/>
      <c r="E124" s="112"/>
      <c r="F124" s="394"/>
      <c r="G124" s="419"/>
      <c r="H124" s="420"/>
      <c r="I124" s="346"/>
      <c r="J124" s="346"/>
      <c r="K124" s="346"/>
      <c r="L124" s="419"/>
      <c r="M124" s="420"/>
      <c r="N124" s="370"/>
      <c r="O124" s="370"/>
      <c r="P124" s="370"/>
      <c r="Q124" s="387"/>
    </row>
    <row r="125" spans="1:17" ht="18" customHeight="1">
      <c r="A125" s="400"/>
      <c r="B125" s="448" t="s">
        <v>190</v>
      </c>
      <c r="C125" s="413"/>
      <c r="D125" s="147"/>
      <c r="E125" s="147"/>
      <c r="F125" s="394"/>
      <c r="G125" s="419"/>
      <c r="H125" s="420"/>
      <c r="I125" s="370"/>
      <c r="J125" s="370"/>
      <c r="K125" s="370"/>
      <c r="L125" s="324"/>
      <c r="M125" s="370"/>
      <c r="N125" s="370"/>
      <c r="O125" s="370"/>
      <c r="P125" s="370"/>
      <c r="Q125" s="387"/>
    </row>
    <row r="126" spans="1:17" ht="18" customHeight="1">
      <c r="A126" s="400">
        <v>16</v>
      </c>
      <c r="B126" s="398" t="s">
        <v>191</v>
      </c>
      <c r="C126" s="413">
        <v>4865133</v>
      </c>
      <c r="D126" s="100" t="s">
        <v>12</v>
      </c>
      <c r="E126" s="112" t="s">
        <v>350</v>
      </c>
      <c r="F126" s="394">
        <v>-100</v>
      </c>
      <c r="G126" s="419">
        <v>349278</v>
      </c>
      <c r="H126" s="420">
        <v>347196</v>
      </c>
      <c r="I126" s="370">
        <f>G126-H126</f>
        <v>2082</v>
      </c>
      <c r="J126" s="370">
        <f t="shared" si="14"/>
        <v>-208200</v>
      </c>
      <c r="K126" s="370">
        <f t="shared" si="12"/>
        <v>-0.2082</v>
      </c>
      <c r="L126" s="419">
        <v>49584</v>
      </c>
      <c r="M126" s="420">
        <v>49584</v>
      </c>
      <c r="N126" s="370">
        <f>L126-M126</f>
        <v>0</v>
      </c>
      <c r="O126" s="370">
        <f t="shared" si="15"/>
        <v>0</v>
      </c>
      <c r="P126" s="370">
        <f t="shared" si="13"/>
        <v>0</v>
      </c>
      <c r="Q126" s="387"/>
    </row>
    <row r="127" spans="1:17" ht="18" customHeight="1">
      <c r="A127" s="400"/>
      <c r="B127" s="449" t="s">
        <v>192</v>
      </c>
      <c r="C127" s="413"/>
      <c r="D127" s="100"/>
      <c r="E127" s="147"/>
      <c r="F127" s="394"/>
      <c r="G127" s="580"/>
      <c r="H127" s="579"/>
      <c r="I127" s="370"/>
      <c r="J127" s="370"/>
      <c r="K127" s="370"/>
      <c r="L127" s="324"/>
      <c r="M127" s="370"/>
      <c r="N127" s="370"/>
      <c r="O127" s="370"/>
      <c r="P127" s="370"/>
      <c r="Q127" s="387"/>
    </row>
    <row r="128" spans="1:17" s="682" customFormat="1" ht="18" customHeight="1">
      <c r="A128" s="400">
        <v>17</v>
      </c>
      <c r="B128" s="398" t="s">
        <v>179</v>
      </c>
      <c r="C128" s="413">
        <v>4865076</v>
      </c>
      <c r="D128" s="100" t="s">
        <v>12</v>
      </c>
      <c r="E128" s="112" t="s">
        <v>350</v>
      </c>
      <c r="F128" s="394">
        <v>-100</v>
      </c>
      <c r="G128" s="422">
        <v>4109</v>
      </c>
      <c r="H128" s="423">
        <v>3992</v>
      </c>
      <c r="I128" s="346">
        <f>G128-H128</f>
        <v>117</v>
      </c>
      <c r="J128" s="346">
        <f t="shared" si="14"/>
        <v>-11700</v>
      </c>
      <c r="K128" s="346">
        <f t="shared" si="12"/>
        <v>-0.0117</v>
      </c>
      <c r="L128" s="422">
        <v>23275</v>
      </c>
      <c r="M128" s="423">
        <v>23179</v>
      </c>
      <c r="N128" s="346">
        <f>L128-M128</f>
        <v>96</v>
      </c>
      <c r="O128" s="346">
        <f t="shared" si="15"/>
        <v>-9600</v>
      </c>
      <c r="P128" s="346">
        <f t="shared" si="13"/>
        <v>-0.0096</v>
      </c>
      <c r="Q128" s="717"/>
    </row>
    <row r="129" spans="1:17" s="682" customFormat="1" ht="18" customHeight="1">
      <c r="A129" s="400">
        <v>18</v>
      </c>
      <c r="B129" s="447" t="s">
        <v>193</v>
      </c>
      <c r="C129" s="413">
        <v>4865077</v>
      </c>
      <c r="D129" s="147" t="s">
        <v>12</v>
      </c>
      <c r="E129" s="112" t="s">
        <v>350</v>
      </c>
      <c r="F129" s="394">
        <v>-100</v>
      </c>
      <c r="G129" s="422">
        <v>0</v>
      </c>
      <c r="H129" s="423">
        <v>0</v>
      </c>
      <c r="I129" s="346">
        <v>0</v>
      </c>
      <c r="J129" s="346">
        <f t="shared" si="14"/>
        <v>0</v>
      </c>
      <c r="K129" s="346">
        <f t="shared" si="12"/>
        <v>0</v>
      </c>
      <c r="L129" s="422">
        <v>0</v>
      </c>
      <c r="M129" s="423">
        <v>0</v>
      </c>
      <c r="N129" s="346">
        <f>L129-M129</f>
        <v>0</v>
      </c>
      <c r="O129" s="346">
        <f t="shared" si="15"/>
        <v>0</v>
      </c>
      <c r="P129" s="346">
        <f t="shared" si="13"/>
        <v>0</v>
      </c>
      <c r="Q129" s="719"/>
    </row>
    <row r="130" spans="1:17" ht="18" customHeight="1">
      <c r="A130" s="417"/>
      <c r="B130" s="448" t="s">
        <v>51</v>
      </c>
      <c r="C130" s="391"/>
      <c r="D130" s="90"/>
      <c r="E130" s="90"/>
      <c r="F130" s="394"/>
      <c r="G130" s="580"/>
      <c r="H130" s="579"/>
      <c r="I130" s="370"/>
      <c r="J130" s="370"/>
      <c r="K130" s="370"/>
      <c r="L130" s="324"/>
      <c r="M130" s="370"/>
      <c r="N130" s="370"/>
      <c r="O130" s="370"/>
      <c r="P130" s="370"/>
      <c r="Q130" s="387"/>
    </row>
    <row r="131" spans="1:17" s="682" customFormat="1" ht="18" customHeight="1">
      <c r="A131" s="400">
        <v>19</v>
      </c>
      <c r="B131" s="756" t="s">
        <v>198</v>
      </c>
      <c r="C131" s="413">
        <v>4864806</v>
      </c>
      <c r="D131" s="112" t="s">
        <v>12</v>
      </c>
      <c r="E131" s="112" t="s">
        <v>350</v>
      </c>
      <c r="F131" s="394">
        <v>-125</v>
      </c>
      <c r="G131" s="422">
        <v>172822</v>
      </c>
      <c r="H131" s="423">
        <v>173024</v>
      </c>
      <c r="I131" s="346">
        <f>G131-H131</f>
        <v>-202</v>
      </c>
      <c r="J131" s="346">
        <f>$F131*I131</f>
        <v>25250</v>
      </c>
      <c r="K131" s="346">
        <f>J131/1000000</f>
        <v>0.02525</v>
      </c>
      <c r="L131" s="422">
        <v>261275</v>
      </c>
      <c r="M131" s="423">
        <v>261254</v>
      </c>
      <c r="N131" s="346">
        <f>L131-M131</f>
        <v>21</v>
      </c>
      <c r="O131" s="346">
        <f>$F131*N131</f>
        <v>-2625</v>
      </c>
      <c r="P131" s="346">
        <f>O131/1000000</f>
        <v>-0.002625</v>
      </c>
      <c r="Q131" s="719"/>
    </row>
    <row r="132" spans="1:17" ht="18" customHeight="1">
      <c r="A132" s="400"/>
      <c r="B132" s="449" t="s">
        <v>52</v>
      </c>
      <c r="C132" s="394"/>
      <c r="D132" s="100"/>
      <c r="E132" s="100"/>
      <c r="F132" s="394"/>
      <c r="G132" s="580"/>
      <c r="H132" s="579"/>
      <c r="I132" s="370"/>
      <c r="J132" s="370"/>
      <c r="K132" s="370"/>
      <c r="L132" s="324"/>
      <c r="M132" s="370"/>
      <c r="N132" s="370"/>
      <c r="O132" s="370"/>
      <c r="P132" s="370"/>
      <c r="Q132" s="387"/>
    </row>
    <row r="133" spans="1:17" ht="18" customHeight="1">
      <c r="A133" s="400"/>
      <c r="B133" s="449" t="s">
        <v>53</v>
      </c>
      <c r="C133" s="394"/>
      <c r="D133" s="100"/>
      <c r="E133" s="100"/>
      <c r="F133" s="394"/>
      <c r="G133" s="580"/>
      <c r="H133" s="579"/>
      <c r="I133" s="370"/>
      <c r="J133" s="370"/>
      <c r="K133" s="370"/>
      <c r="L133" s="324"/>
      <c r="M133" s="370"/>
      <c r="N133" s="370"/>
      <c r="O133" s="370"/>
      <c r="P133" s="370"/>
      <c r="Q133" s="387"/>
    </row>
    <row r="134" spans="1:17" ht="18" customHeight="1">
      <c r="A134" s="400"/>
      <c r="B134" s="449" t="s">
        <v>54</v>
      </c>
      <c r="C134" s="394"/>
      <c r="D134" s="100"/>
      <c r="E134" s="100"/>
      <c r="F134" s="394"/>
      <c r="G134" s="580"/>
      <c r="H134" s="579"/>
      <c r="I134" s="370"/>
      <c r="J134" s="370"/>
      <c r="K134" s="370"/>
      <c r="L134" s="324"/>
      <c r="M134" s="370"/>
      <c r="N134" s="370"/>
      <c r="O134" s="370"/>
      <c r="P134" s="370"/>
      <c r="Q134" s="387"/>
    </row>
    <row r="135" spans="1:17" ht="17.25" customHeight="1">
      <c r="A135" s="400">
        <v>20</v>
      </c>
      <c r="B135" s="447" t="s">
        <v>55</v>
      </c>
      <c r="C135" s="413">
        <v>4865090</v>
      </c>
      <c r="D135" s="147" t="s">
        <v>12</v>
      </c>
      <c r="E135" s="112" t="s">
        <v>350</v>
      </c>
      <c r="F135" s="394">
        <v>-100</v>
      </c>
      <c r="G135" s="419">
        <v>9510</v>
      </c>
      <c r="H135" s="420">
        <v>9528</v>
      </c>
      <c r="I135" s="370">
        <f>G135-H135</f>
        <v>-18</v>
      </c>
      <c r="J135" s="370">
        <f t="shared" si="14"/>
        <v>1800</v>
      </c>
      <c r="K135" s="370">
        <f t="shared" si="12"/>
        <v>0.0018</v>
      </c>
      <c r="L135" s="419">
        <v>32302</v>
      </c>
      <c r="M135" s="420">
        <v>32306</v>
      </c>
      <c r="N135" s="370">
        <f>L135-M135</f>
        <v>-4</v>
      </c>
      <c r="O135" s="370">
        <f t="shared" si="15"/>
        <v>400</v>
      </c>
      <c r="P135" s="370">
        <f t="shared" si="13"/>
        <v>0.0004</v>
      </c>
      <c r="Q135" s="512"/>
    </row>
    <row r="136" spans="1:17" ht="18" customHeight="1">
      <c r="A136" s="400">
        <v>21</v>
      </c>
      <c r="B136" s="447" t="s">
        <v>56</v>
      </c>
      <c r="C136" s="413">
        <v>4902519</v>
      </c>
      <c r="D136" s="147" t="s">
        <v>12</v>
      </c>
      <c r="E136" s="112" t="s">
        <v>350</v>
      </c>
      <c r="F136" s="394">
        <v>-100</v>
      </c>
      <c r="G136" s="419">
        <v>12057</v>
      </c>
      <c r="H136" s="420">
        <v>11433</v>
      </c>
      <c r="I136" s="370">
        <f>G136-H136</f>
        <v>624</v>
      </c>
      <c r="J136" s="370">
        <f t="shared" si="14"/>
        <v>-62400</v>
      </c>
      <c r="K136" s="370">
        <f t="shared" si="12"/>
        <v>-0.0624</v>
      </c>
      <c r="L136" s="419">
        <v>64382</v>
      </c>
      <c r="M136" s="420">
        <v>64275</v>
      </c>
      <c r="N136" s="370">
        <f>L136-M136</f>
        <v>107</v>
      </c>
      <c r="O136" s="370">
        <f t="shared" si="15"/>
        <v>-10700</v>
      </c>
      <c r="P136" s="370">
        <f t="shared" si="13"/>
        <v>-0.0107</v>
      </c>
      <c r="Q136" s="387"/>
    </row>
    <row r="137" spans="1:17" ht="18" customHeight="1">
      <c r="A137" s="400">
        <v>22</v>
      </c>
      <c r="B137" s="447" t="s">
        <v>57</v>
      </c>
      <c r="C137" s="413">
        <v>4902520</v>
      </c>
      <c r="D137" s="147" t="s">
        <v>12</v>
      </c>
      <c r="E137" s="112" t="s">
        <v>350</v>
      </c>
      <c r="F137" s="394">
        <v>-100</v>
      </c>
      <c r="G137" s="419">
        <v>19412</v>
      </c>
      <c r="H137" s="420">
        <v>19154</v>
      </c>
      <c r="I137" s="370">
        <f>G137-H137</f>
        <v>258</v>
      </c>
      <c r="J137" s="370">
        <f t="shared" si="14"/>
        <v>-25800</v>
      </c>
      <c r="K137" s="370">
        <f t="shared" si="12"/>
        <v>-0.0258</v>
      </c>
      <c r="L137" s="419">
        <v>66371</v>
      </c>
      <c r="M137" s="420">
        <v>65995</v>
      </c>
      <c r="N137" s="370">
        <f>L137-M137</f>
        <v>376</v>
      </c>
      <c r="O137" s="370">
        <f t="shared" si="15"/>
        <v>-37600</v>
      </c>
      <c r="P137" s="370">
        <f t="shared" si="13"/>
        <v>-0.0376</v>
      </c>
      <c r="Q137" s="387"/>
    </row>
    <row r="138" spans="1:17" ht="18" customHeight="1">
      <c r="A138" s="400"/>
      <c r="B138" s="447"/>
      <c r="C138" s="413"/>
      <c r="D138" s="147"/>
      <c r="E138" s="147"/>
      <c r="F138" s="394"/>
      <c r="G138" s="580"/>
      <c r="H138" s="579"/>
      <c r="I138" s="370"/>
      <c r="J138" s="370"/>
      <c r="K138" s="370"/>
      <c r="L138" s="324"/>
      <c r="M138" s="370"/>
      <c r="N138" s="370"/>
      <c r="O138" s="370"/>
      <c r="P138" s="370"/>
      <c r="Q138" s="387"/>
    </row>
    <row r="139" spans="1:17" ht="18" customHeight="1">
      <c r="A139" s="400"/>
      <c r="B139" s="448" t="s">
        <v>58</v>
      </c>
      <c r="C139" s="413"/>
      <c r="D139" s="147"/>
      <c r="E139" s="147"/>
      <c r="F139" s="394"/>
      <c r="G139" s="580"/>
      <c r="H139" s="579"/>
      <c r="I139" s="370"/>
      <c r="J139" s="370"/>
      <c r="K139" s="370"/>
      <c r="L139" s="324"/>
      <c r="M139" s="370"/>
      <c r="N139" s="370"/>
      <c r="O139" s="370"/>
      <c r="P139" s="370"/>
      <c r="Q139" s="387"/>
    </row>
    <row r="140" spans="1:17" s="682" customFormat="1" ht="18" customHeight="1">
      <c r="A140" s="400">
        <v>23</v>
      </c>
      <c r="B140" s="447" t="s">
        <v>59</v>
      </c>
      <c r="C140" s="413">
        <v>4902554</v>
      </c>
      <c r="D140" s="147" t="s">
        <v>12</v>
      </c>
      <c r="E140" s="112" t="s">
        <v>350</v>
      </c>
      <c r="F140" s="394">
        <v>-100</v>
      </c>
      <c r="G140" s="422">
        <v>8121</v>
      </c>
      <c r="H140" s="423">
        <v>7958</v>
      </c>
      <c r="I140" s="346">
        <f aca="true" t="shared" si="16" ref="I140:I147">G140-H140</f>
        <v>163</v>
      </c>
      <c r="J140" s="346">
        <f>$F140*I140</f>
        <v>-16300</v>
      </c>
      <c r="K140" s="346">
        <f>J140/1000000</f>
        <v>-0.0163</v>
      </c>
      <c r="L140" s="422">
        <v>6246</v>
      </c>
      <c r="M140" s="423">
        <v>6062</v>
      </c>
      <c r="N140" s="346">
        <f aca="true" t="shared" si="17" ref="N140:N147">L140-M140</f>
        <v>184</v>
      </c>
      <c r="O140" s="346">
        <f>$F140*N140</f>
        <v>-18400</v>
      </c>
      <c r="P140" s="346">
        <f>O140/1000000</f>
        <v>-0.0184</v>
      </c>
      <c r="Q140" s="719"/>
    </row>
    <row r="141" spans="1:17" ht="18" customHeight="1">
      <c r="A141" s="400">
        <v>24</v>
      </c>
      <c r="B141" s="447" t="s">
        <v>60</v>
      </c>
      <c r="C141" s="413">
        <v>4902522</v>
      </c>
      <c r="D141" s="147" t="s">
        <v>12</v>
      </c>
      <c r="E141" s="112" t="s">
        <v>350</v>
      </c>
      <c r="F141" s="394">
        <v>-100</v>
      </c>
      <c r="G141" s="419">
        <v>840</v>
      </c>
      <c r="H141" s="420">
        <v>840</v>
      </c>
      <c r="I141" s="370">
        <f t="shared" si="16"/>
        <v>0</v>
      </c>
      <c r="J141" s="370">
        <f t="shared" si="14"/>
        <v>0</v>
      </c>
      <c r="K141" s="370">
        <f t="shared" si="12"/>
        <v>0</v>
      </c>
      <c r="L141" s="419">
        <v>185</v>
      </c>
      <c r="M141" s="420">
        <v>185</v>
      </c>
      <c r="N141" s="370">
        <f t="shared" si="17"/>
        <v>0</v>
      </c>
      <c r="O141" s="370">
        <f t="shared" si="15"/>
        <v>0</v>
      </c>
      <c r="P141" s="370">
        <f t="shared" si="13"/>
        <v>0</v>
      </c>
      <c r="Q141" s="387"/>
    </row>
    <row r="142" spans="1:17" ht="18" customHeight="1">
      <c r="A142" s="400">
        <v>25</v>
      </c>
      <c r="B142" s="447" t="s">
        <v>61</v>
      </c>
      <c r="C142" s="413">
        <v>4902523</v>
      </c>
      <c r="D142" s="147" t="s">
        <v>12</v>
      </c>
      <c r="E142" s="112" t="s">
        <v>350</v>
      </c>
      <c r="F142" s="394">
        <v>-100</v>
      </c>
      <c r="G142" s="419">
        <v>999815</v>
      </c>
      <c r="H142" s="420">
        <v>999815</v>
      </c>
      <c r="I142" s="370">
        <f t="shared" si="16"/>
        <v>0</v>
      </c>
      <c r="J142" s="370">
        <f t="shared" si="14"/>
        <v>0</v>
      </c>
      <c r="K142" s="370">
        <f t="shared" si="12"/>
        <v>0</v>
      </c>
      <c r="L142" s="419">
        <v>999943</v>
      </c>
      <c r="M142" s="420">
        <v>999943</v>
      </c>
      <c r="N142" s="370">
        <f t="shared" si="17"/>
        <v>0</v>
      </c>
      <c r="O142" s="370">
        <f t="shared" si="15"/>
        <v>0</v>
      </c>
      <c r="P142" s="370">
        <f t="shared" si="13"/>
        <v>0</v>
      </c>
      <c r="Q142" s="387"/>
    </row>
    <row r="143" spans="1:17" ht="18" customHeight="1">
      <c r="A143" s="400">
        <v>26</v>
      </c>
      <c r="B143" s="447" t="s">
        <v>62</v>
      </c>
      <c r="C143" s="413">
        <v>4902547</v>
      </c>
      <c r="D143" s="147" t="s">
        <v>12</v>
      </c>
      <c r="E143" s="112" t="s">
        <v>350</v>
      </c>
      <c r="F143" s="394">
        <v>-100</v>
      </c>
      <c r="G143" s="419">
        <v>5885</v>
      </c>
      <c r="H143" s="420">
        <v>5885</v>
      </c>
      <c r="I143" s="370">
        <f t="shared" si="16"/>
        <v>0</v>
      </c>
      <c r="J143" s="370">
        <f>$F143*I143</f>
        <v>0</v>
      </c>
      <c r="K143" s="370">
        <f>J143/1000000</f>
        <v>0</v>
      </c>
      <c r="L143" s="419">
        <v>8891</v>
      </c>
      <c r="M143" s="420">
        <v>8891</v>
      </c>
      <c r="N143" s="370">
        <f t="shared" si="17"/>
        <v>0</v>
      </c>
      <c r="O143" s="370">
        <f>$F143*N143</f>
        <v>0</v>
      </c>
      <c r="P143" s="370">
        <f>O143/1000000</f>
        <v>0</v>
      </c>
      <c r="Q143" s="387"/>
    </row>
    <row r="144" spans="1:17" ht="18" customHeight="1">
      <c r="A144" s="400">
        <v>27</v>
      </c>
      <c r="B144" s="398" t="s">
        <v>63</v>
      </c>
      <c r="C144" s="394">
        <v>4902605</v>
      </c>
      <c r="D144" s="100" t="s">
        <v>12</v>
      </c>
      <c r="E144" s="112" t="s">
        <v>350</v>
      </c>
      <c r="F144" s="701">
        <v>-1333.33</v>
      </c>
      <c r="G144" s="419">
        <v>0</v>
      </c>
      <c r="H144" s="420">
        <v>0</v>
      </c>
      <c r="I144" s="370">
        <f t="shared" si="16"/>
        <v>0</v>
      </c>
      <c r="J144" s="370">
        <f t="shared" si="14"/>
        <v>0</v>
      </c>
      <c r="K144" s="370">
        <f t="shared" si="12"/>
        <v>0</v>
      </c>
      <c r="L144" s="419">
        <v>0</v>
      </c>
      <c r="M144" s="420">
        <v>0</v>
      </c>
      <c r="N144" s="370">
        <f t="shared" si="17"/>
        <v>0</v>
      </c>
      <c r="O144" s="370">
        <f t="shared" si="15"/>
        <v>0</v>
      </c>
      <c r="P144" s="370">
        <f t="shared" si="13"/>
        <v>0</v>
      </c>
      <c r="Q144" s="387"/>
    </row>
    <row r="145" spans="1:17" ht="18" customHeight="1">
      <c r="A145" s="400">
        <v>28</v>
      </c>
      <c r="B145" s="398" t="s">
        <v>64</v>
      </c>
      <c r="C145" s="394">
        <v>4902526</v>
      </c>
      <c r="D145" s="100" t="s">
        <v>12</v>
      </c>
      <c r="E145" s="112" t="s">
        <v>350</v>
      </c>
      <c r="F145" s="394">
        <v>-100</v>
      </c>
      <c r="G145" s="419">
        <v>17102</v>
      </c>
      <c r="H145" s="420">
        <v>17175</v>
      </c>
      <c r="I145" s="370">
        <f t="shared" si="16"/>
        <v>-73</v>
      </c>
      <c r="J145" s="370">
        <f t="shared" si="14"/>
        <v>7300</v>
      </c>
      <c r="K145" s="370">
        <f t="shared" si="12"/>
        <v>0.0073</v>
      </c>
      <c r="L145" s="419">
        <v>21190</v>
      </c>
      <c r="M145" s="420">
        <v>20957</v>
      </c>
      <c r="N145" s="370">
        <f t="shared" si="17"/>
        <v>233</v>
      </c>
      <c r="O145" s="370">
        <f t="shared" si="15"/>
        <v>-23300</v>
      </c>
      <c r="P145" s="370">
        <f t="shared" si="13"/>
        <v>-0.0233</v>
      </c>
      <c r="Q145" s="387"/>
    </row>
    <row r="146" spans="1:17" s="682" customFormat="1" ht="18" customHeight="1">
      <c r="A146" s="400">
        <v>29</v>
      </c>
      <c r="B146" s="398" t="s">
        <v>65</v>
      </c>
      <c r="C146" s="394">
        <v>4902529</v>
      </c>
      <c r="D146" s="100" t="s">
        <v>12</v>
      </c>
      <c r="E146" s="112" t="s">
        <v>350</v>
      </c>
      <c r="F146" s="394">
        <v>-44.44</v>
      </c>
      <c r="G146" s="422">
        <v>994757</v>
      </c>
      <c r="H146" s="423">
        <v>995070</v>
      </c>
      <c r="I146" s="346">
        <f t="shared" si="16"/>
        <v>-313</v>
      </c>
      <c r="J146" s="346">
        <f t="shared" si="14"/>
        <v>13909.72</v>
      </c>
      <c r="K146" s="346">
        <f t="shared" si="12"/>
        <v>0.013909719999999999</v>
      </c>
      <c r="L146" s="422">
        <v>776</v>
      </c>
      <c r="M146" s="423">
        <v>747</v>
      </c>
      <c r="N146" s="346">
        <f t="shared" si="17"/>
        <v>29</v>
      </c>
      <c r="O146" s="346">
        <f t="shared" si="15"/>
        <v>-1288.76</v>
      </c>
      <c r="P146" s="346">
        <f t="shared" si="13"/>
        <v>-0.00128876</v>
      </c>
      <c r="Q146" s="700"/>
    </row>
    <row r="147" spans="1:17" ht="18" customHeight="1">
      <c r="A147" s="400">
        <v>30</v>
      </c>
      <c r="B147" s="398" t="s">
        <v>147</v>
      </c>
      <c r="C147" s="394">
        <v>4865087</v>
      </c>
      <c r="D147" s="100" t="s">
        <v>12</v>
      </c>
      <c r="E147" s="112" t="s">
        <v>350</v>
      </c>
      <c r="F147" s="394">
        <v>-100</v>
      </c>
      <c r="G147" s="422">
        <v>0</v>
      </c>
      <c r="H147" s="423">
        <v>0</v>
      </c>
      <c r="I147" s="346">
        <f t="shared" si="16"/>
        <v>0</v>
      </c>
      <c r="J147" s="346">
        <f t="shared" si="14"/>
        <v>0</v>
      </c>
      <c r="K147" s="346">
        <f t="shared" si="12"/>
        <v>0</v>
      </c>
      <c r="L147" s="422">
        <v>0</v>
      </c>
      <c r="M147" s="423">
        <v>0</v>
      </c>
      <c r="N147" s="346">
        <f t="shared" si="17"/>
        <v>0</v>
      </c>
      <c r="O147" s="346">
        <f t="shared" si="15"/>
        <v>0</v>
      </c>
      <c r="P147" s="346">
        <f t="shared" si="13"/>
        <v>0</v>
      </c>
      <c r="Q147" s="387"/>
    </row>
    <row r="148" spans="1:17" ht="18" customHeight="1">
      <c r="A148" s="400"/>
      <c r="B148" s="449" t="s">
        <v>80</v>
      </c>
      <c r="C148" s="394"/>
      <c r="D148" s="100"/>
      <c r="E148" s="100"/>
      <c r="F148" s="394"/>
      <c r="G148" s="580"/>
      <c r="H148" s="579"/>
      <c r="I148" s="370"/>
      <c r="J148" s="370"/>
      <c r="K148" s="370"/>
      <c r="L148" s="324"/>
      <c r="M148" s="370"/>
      <c r="N148" s="370"/>
      <c r="O148" s="370"/>
      <c r="P148" s="370"/>
      <c r="Q148" s="387"/>
    </row>
    <row r="149" spans="1:17" ht="18" customHeight="1">
      <c r="A149" s="400">
        <v>31</v>
      </c>
      <c r="B149" s="398" t="s">
        <v>81</v>
      </c>
      <c r="C149" s="394">
        <v>4902577</v>
      </c>
      <c r="D149" s="100" t="s">
        <v>12</v>
      </c>
      <c r="E149" s="112" t="s">
        <v>350</v>
      </c>
      <c r="F149" s="394">
        <v>400</v>
      </c>
      <c r="G149" s="422">
        <v>995596</v>
      </c>
      <c r="H149" s="423">
        <v>995596</v>
      </c>
      <c r="I149" s="346">
        <f>G149-H149</f>
        <v>0</v>
      </c>
      <c r="J149" s="346">
        <f t="shared" si="14"/>
        <v>0</v>
      </c>
      <c r="K149" s="346">
        <f t="shared" si="12"/>
        <v>0</v>
      </c>
      <c r="L149" s="422">
        <v>51</v>
      </c>
      <c r="M149" s="423">
        <v>51</v>
      </c>
      <c r="N149" s="346">
        <f>L149-M149</f>
        <v>0</v>
      </c>
      <c r="O149" s="346">
        <f t="shared" si="15"/>
        <v>0</v>
      </c>
      <c r="P149" s="346">
        <f t="shared" si="13"/>
        <v>0</v>
      </c>
      <c r="Q149" s="387"/>
    </row>
    <row r="150" spans="1:17" ht="18" customHeight="1">
      <c r="A150" s="400">
        <v>32</v>
      </c>
      <c r="B150" s="398" t="s">
        <v>82</v>
      </c>
      <c r="C150" s="394">
        <v>4902525</v>
      </c>
      <c r="D150" s="100" t="s">
        <v>12</v>
      </c>
      <c r="E150" s="112" t="s">
        <v>350</v>
      </c>
      <c r="F150" s="394">
        <v>-400</v>
      </c>
      <c r="G150" s="422">
        <v>999933</v>
      </c>
      <c r="H150" s="423">
        <v>999933</v>
      </c>
      <c r="I150" s="346">
        <f>G150-H150</f>
        <v>0</v>
      </c>
      <c r="J150" s="346">
        <f>$F150*I150</f>
        <v>0</v>
      </c>
      <c r="K150" s="346">
        <f>J150/1000000</f>
        <v>0</v>
      </c>
      <c r="L150" s="422">
        <v>2</v>
      </c>
      <c r="M150" s="423">
        <v>2</v>
      </c>
      <c r="N150" s="346">
        <f>L150-M150</f>
        <v>0</v>
      </c>
      <c r="O150" s="346">
        <f>$F150*N150</f>
        <v>0</v>
      </c>
      <c r="P150" s="346">
        <f>O150/1000000</f>
        <v>0</v>
      </c>
      <c r="Q150" s="387"/>
    </row>
    <row r="151" spans="1:17" ht="15" customHeight="1" thickBot="1">
      <c r="A151" s="29"/>
      <c r="B151" s="30"/>
      <c r="C151" s="30"/>
      <c r="D151" s="30"/>
      <c r="E151" s="30"/>
      <c r="F151" s="30"/>
      <c r="G151" s="585"/>
      <c r="H151" s="586"/>
      <c r="I151" s="30"/>
      <c r="J151" s="30"/>
      <c r="K151" s="59"/>
      <c r="L151" s="29"/>
      <c r="M151" s="30"/>
      <c r="N151" s="30"/>
      <c r="O151" s="30"/>
      <c r="P151" s="59"/>
      <c r="Q151" s="177"/>
    </row>
    <row r="152" ht="13.5" thickTop="1"/>
    <row r="153" spans="1:16" ht="20.25">
      <c r="A153" s="181" t="s">
        <v>317</v>
      </c>
      <c r="K153" s="228">
        <f>SUM(K101:K151)</f>
        <v>-1.5831402800000003</v>
      </c>
      <c r="P153" s="228">
        <f>SUM(P101:P151)</f>
        <v>-0.38951375999999993</v>
      </c>
    </row>
    <row r="154" spans="1:16" ht="12.75">
      <c r="A154" s="65"/>
      <c r="K154" s="18"/>
      <c r="P154" s="18"/>
    </row>
    <row r="155" spans="1:16" ht="12.75">
      <c r="A155" s="65"/>
      <c r="K155" s="18"/>
      <c r="P155" s="18"/>
    </row>
    <row r="156" spans="1:17" ht="18">
      <c r="A156" s="65"/>
      <c r="K156" s="18"/>
      <c r="P156" s="18"/>
      <c r="Q156" s="508" t="str">
        <f>NDPL!$Q$1</f>
        <v>October-2015</v>
      </c>
    </row>
    <row r="157" spans="1:16" ht="12.75">
      <c r="A157" s="65"/>
      <c r="K157" s="18"/>
      <c r="P157" s="18"/>
    </row>
    <row r="158" spans="1:16" ht="12.75">
      <c r="A158" s="65"/>
      <c r="K158" s="18"/>
      <c r="P158" s="18"/>
    </row>
    <row r="159" spans="1:16" ht="12.75">
      <c r="A159" s="65"/>
      <c r="K159" s="18"/>
      <c r="P159" s="18"/>
    </row>
    <row r="160" spans="1:11" ht="13.5" thickBot="1">
      <c r="A160" s="2"/>
      <c r="B160" s="8"/>
      <c r="C160" s="8"/>
      <c r="D160" s="61"/>
      <c r="E160" s="61"/>
      <c r="F160" s="22"/>
      <c r="G160" s="22"/>
      <c r="H160" s="22"/>
      <c r="I160" s="22"/>
      <c r="J160" s="22"/>
      <c r="K160" s="62"/>
    </row>
    <row r="161" spans="1:17" ht="27.75">
      <c r="A161" s="538" t="s">
        <v>196</v>
      </c>
      <c r="B161" s="170"/>
      <c r="C161" s="166"/>
      <c r="D161" s="166"/>
      <c r="E161" s="166"/>
      <c r="F161" s="224"/>
      <c r="G161" s="224"/>
      <c r="H161" s="224"/>
      <c r="I161" s="224"/>
      <c r="J161" s="224"/>
      <c r="K161" s="225"/>
      <c r="L161" s="54"/>
      <c r="M161" s="54"/>
      <c r="N161" s="54"/>
      <c r="O161" s="54"/>
      <c r="P161" s="54"/>
      <c r="Q161" s="55"/>
    </row>
    <row r="162" spans="1:17" ht="24.75" customHeight="1">
      <c r="A162" s="537" t="s">
        <v>319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525">
        <f>K95</f>
        <v>3.2989072800000003</v>
      </c>
      <c r="L162" s="334"/>
      <c r="M162" s="334"/>
      <c r="N162" s="334"/>
      <c r="O162" s="334"/>
      <c r="P162" s="525">
        <f>P95</f>
        <v>1.432791666</v>
      </c>
      <c r="Q162" s="56"/>
    </row>
    <row r="163" spans="1:17" ht="24.75" customHeight="1">
      <c r="A163" s="537" t="s">
        <v>318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525">
        <f>K153</f>
        <v>-1.5831402800000003</v>
      </c>
      <c r="L163" s="334"/>
      <c r="M163" s="334"/>
      <c r="N163" s="334"/>
      <c r="O163" s="334"/>
      <c r="P163" s="525">
        <f>P153</f>
        <v>-0.38951375999999993</v>
      </c>
      <c r="Q163" s="56"/>
    </row>
    <row r="164" spans="1:17" ht="24.75" customHeight="1">
      <c r="A164" s="537" t="s">
        <v>320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525">
        <f>'ROHTAK ROAD'!K44</f>
        <v>1.0821625</v>
      </c>
      <c r="L164" s="334"/>
      <c r="M164" s="334"/>
      <c r="N164" s="334"/>
      <c r="O164" s="334"/>
      <c r="P164" s="525">
        <f>'ROHTAK ROAD'!P44</f>
        <v>0.015212500000000004</v>
      </c>
      <c r="Q164" s="56"/>
    </row>
    <row r="165" spans="1:17" ht="24.75" customHeight="1">
      <c r="A165" s="537" t="s">
        <v>321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525">
        <f>-MES!K40</f>
        <v>-0.048874999999999995</v>
      </c>
      <c r="L165" s="334"/>
      <c r="M165" s="334"/>
      <c r="N165" s="334"/>
      <c r="O165" s="334"/>
      <c r="P165" s="525">
        <f>-MES!P40</f>
        <v>-0.15637500000000001</v>
      </c>
      <c r="Q165" s="56"/>
    </row>
    <row r="166" spans="1:17" ht="29.25" customHeight="1" thickBot="1">
      <c r="A166" s="539" t="s">
        <v>197</v>
      </c>
      <c r="B166" s="226"/>
      <c r="C166" s="227"/>
      <c r="D166" s="227"/>
      <c r="E166" s="227"/>
      <c r="F166" s="227"/>
      <c r="G166" s="227"/>
      <c r="H166" s="227"/>
      <c r="I166" s="227"/>
      <c r="J166" s="227"/>
      <c r="K166" s="540">
        <f>SUM(K162:K165)</f>
        <v>2.7490545</v>
      </c>
      <c r="L166" s="526"/>
      <c r="M166" s="526"/>
      <c r="N166" s="526"/>
      <c r="O166" s="526"/>
      <c r="P166" s="540">
        <f>SUM(P162:P165)</f>
        <v>0.9021154060000002</v>
      </c>
      <c r="Q166" s="182"/>
    </row>
    <row r="171" ht="13.5" thickBot="1"/>
    <row r="172" spans="1:17" ht="12.75">
      <c r="A172" s="264"/>
      <c r="B172" s="265"/>
      <c r="C172" s="265"/>
      <c r="D172" s="265"/>
      <c r="E172" s="265"/>
      <c r="F172" s="265"/>
      <c r="G172" s="265"/>
      <c r="H172" s="54"/>
      <c r="I172" s="54"/>
      <c r="J172" s="54"/>
      <c r="K172" s="54"/>
      <c r="L172" s="54"/>
      <c r="M172" s="54"/>
      <c r="N172" s="54"/>
      <c r="O172" s="54"/>
      <c r="P172" s="54"/>
      <c r="Q172" s="55"/>
    </row>
    <row r="173" spans="1:17" ht="26.25">
      <c r="A173" s="529" t="s">
        <v>331</v>
      </c>
      <c r="B173" s="256"/>
      <c r="C173" s="256"/>
      <c r="D173" s="256"/>
      <c r="E173" s="256"/>
      <c r="F173" s="256"/>
      <c r="G173" s="256"/>
      <c r="H173" s="19"/>
      <c r="I173" s="19"/>
      <c r="J173" s="19"/>
      <c r="K173" s="19"/>
      <c r="L173" s="19"/>
      <c r="M173" s="19"/>
      <c r="N173" s="19"/>
      <c r="O173" s="19"/>
      <c r="P173" s="19"/>
      <c r="Q173" s="56"/>
    </row>
    <row r="174" spans="1:17" ht="12.75">
      <c r="A174" s="266"/>
      <c r="B174" s="256"/>
      <c r="C174" s="256"/>
      <c r="D174" s="256"/>
      <c r="E174" s="256"/>
      <c r="F174" s="256"/>
      <c r="G174" s="256"/>
      <c r="H174" s="19"/>
      <c r="I174" s="19"/>
      <c r="J174" s="19"/>
      <c r="K174" s="19"/>
      <c r="L174" s="19"/>
      <c r="M174" s="19"/>
      <c r="N174" s="19"/>
      <c r="O174" s="19"/>
      <c r="P174" s="19"/>
      <c r="Q174" s="56"/>
    </row>
    <row r="175" spans="1:17" ht="15.75">
      <c r="A175" s="267"/>
      <c r="B175" s="268"/>
      <c r="C175" s="268"/>
      <c r="D175" s="268"/>
      <c r="E175" s="268"/>
      <c r="F175" s="268"/>
      <c r="G175" s="268"/>
      <c r="H175" s="19"/>
      <c r="I175" s="19"/>
      <c r="J175" s="19"/>
      <c r="K175" s="308" t="s">
        <v>343</v>
      </c>
      <c r="L175" s="19"/>
      <c r="M175" s="19"/>
      <c r="N175" s="19"/>
      <c r="O175" s="19"/>
      <c r="P175" s="308" t="s">
        <v>344</v>
      </c>
      <c r="Q175" s="56"/>
    </row>
    <row r="176" spans="1:17" ht="12.75">
      <c r="A176" s="269"/>
      <c r="B176" s="155"/>
      <c r="C176" s="155"/>
      <c r="D176" s="155"/>
      <c r="E176" s="155"/>
      <c r="F176" s="155"/>
      <c r="G176" s="155"/>
      <c r="H176" s="19"/>
      <c r="I176" s="19"/>
      <c r="J176" s="19"/>
      <c r="K176" s="19"/>
      <c r="L176" s="19"/>
      <c r="M176" s="19"/>
      <c r="N176" s="19"/>
      <c r="O176" s="19"/>
      <c r="P176" s="19"/>
      <c r="Q176" s="56"/>
    </row>
    <row r="177" spans="1:17" ht="12.75">
      <c r="A177" s="269"/>
      <c r="B177" s="155"/>
      <c r="C177" s="155"/>
      <c r="D177" s="155"/>
      <c r="E177" s="155"/>
      <c r="F177" s="155"/>
      <c r="G177" s="155"/>
      <c r="H177" s="19"/>
      <c r="I177" s="19"/>
      <c r="J177" s="19"/>
      <c r="K177" s="19"/>
      <c r="L177" s="19"/>
      <c r="M177" s="19"/>
      <c r="N177" s="19"/>
      <c r="O177" s="19"/>
      <c r="P177" s="19"/>
      <c r="Q177" s="56"/>
    </row>
    <row r="178" spans="1:17" ht="23.25">
      <c r="A178" s="527" t="s">
        <v>334</v>
      </c>
      <c r="B178" s="257"/>
      <c r="C178" s="257"/>
      <c r="D178" s="258"/>
      <c r="E178" s="258"/>
      <c r="F178" s="259"/>
      <c r="G178" s="258"/>
      <c r="H178" s="19"/>
      <c r="I178" s="19"/>
      <c r="J178" s="19"/>
      <c r="K178" s="532">
        <f>K166</f>
        <v>2.7490545</v>
      </c>
      <c r="L178" s="530" t="s">
        <v>332</v>
      </c>
      <c r="M178" s="483"/>
      <c r="N178" s="483"/>
      <c r="O178" s="483"/>
      <c r="P178" s="532">
        <f>P166</f>
        <v>0.9021154060000002</v>
      </c>
      <c r="Q178" s="534" t="s">
        <v>332</v>
      </c>
    </row>
    <row r="179" spans="1:17" ht="23.25">
      <c r="A179" s="274"/>
      <c r="B179" s="260"/>
      <c r="C179" s="260"/>
      <c r="D179" s="256"/>
      <c r="E179" s="256"/>
      <c r="F179" s="261"/>
      <c r="G179" s="256"/>
      <c r="H179" s="19"/>
      <c r="I179" s="19"/>
      <c r="J179" s="19"/>
      <c r="K179" s="483"/>
      <c r="L179" s="531"/>
      <c r="M179" s="483"/>
      <c r="N179" s="483"/>
      <c r="O179" s="483"/>
      <c r="P179" s="483"/>
      <c r="Q179" s="535"/>
    </row>
    <row r="180" spans="1:17" ht="23.25">
      <c r="A180" s="528" t="s">
        <v>333</v>
      </c>
      <c r="B180" s="262"/>
      <c r="C180" s="48"/>
      <c r="D180" s="256"/>
      <c r="E180" s="256"/>
      <c r="F180" s="263"/>
      <c r="G180" s="258"/>
      <c r="H180" s="19"/>
      <c r="I180" s="19"/>
      <c r="J180" s="19"/>
      <c r="K180" s="483">
        <f>'STEPPED UP GENCO'!K43</f>
        <v>1.2804813</v>
      </c>
      <c r="L180" s="530" t="s">
        <v>332</v>
      </c>
      <c r="M180" s="483"/>
      <c r="N180" s="483"/>
      <c r="O180" s="483"/>
      <c r="P180" s="532">
        <f>'STEPPED UP GENCO'!P43</f>
        <v>-3.0973623141</v>
      </c>
      <c r="Q180" s="534" t="s">
        <v>332</v>
      </c>
    </row>
    <row r="181" spans="1:17" ht="15">
      <c r="A181" s="27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55"/>
      <c r="M181" s="19"/>
      <c r="N181" s="19"/>
      <c r="O181" s="19"/>
      <c r="P181" s="19"/>
      <c r="Q181" s="536"/>
    </row>
    <row r="182" spans="1:17" ht="15">
      <c r="A182" s="27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255"/>
      <c r="M182" s="19"/>
      <c r="N182" s="19"/>
      <c r="O182" s="19"/>
      <c r="P182" s="19"/>
      <c r="Q182" s="536"/>
    </row>
    <row r="183" spans="1:17" ht="15">
      <c r="A183" s="27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55"/>
      <c r="M183" s="19"/>
      <c r="N183" s="19"/>
      <c r="O183" s="19"/>
      <c r="P183" s="19"/>
      <c r="Q183" s="536"/>
    </row>
    <row r="184" spans="1:17" ht="23.25">
      <c r="A184" s="270"/>
      <c r="B184" s="19"/>
      <c r="C184" s="19"/>
      <c r="D184" s="19"/>
      <c r="E184" s="19"/>
      <c r="F184" s="19"/>
      <c r="G184" s="19"/>
      <c r="H184" s="257"/>
      <c r="I184" s="257"/>
      <c r="J184" s="276" t="s">
        <v>335</v>
      </c>
      <c r="K184" s="533">
        <f>SUM(K178:K183)</f>
        <v>4.0295358</v>
      </c>
      <c r="L184" s="276" t="s">
        <v>332</v>
      </c>
      <c r="M184" s="483"/>
      <c r="N184" s="483"/>
      <c r="O184" s="483"/>
      <c r="P184" s="533">
        <f>SUM(P178:P183)</f>
        <v>-2.1952469081</v>
      </c>
      <c r="Q184" s="276" t="s">
        <v>332</v>
      </c>
    </row>
    <row r="185" spans="1:17" ht="13.5" thickBot="1">
      <c r="A185" s="271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8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2" max="255" man="1"/>
    <brk id="96" max="18" man="1"/>
    <brk id="15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28">
      <selection activeCell="A37" sqref="A37:IV37"/>
    </sheetView>
  </sheetViews>
  <sheetFormatPr defaultColWidth="9.140625" defaultRowHeight="12.75"/>
  <cols>
    <col min="1" max="1" width="5.140625" style="0" customWidth="1"/>
    <col min="2" max="2" width="22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13" t="str">
        <f>NDPL!Q1</f>
        <v>October-2015</v>
      </c>
    </row>
    <row r="2" ht="18.75" customHeight="1">
      <c r="A2" s="94" t="s">
        <v>241</v>
      </c>
    </row>
    <row r="3" ht="23.25">
      <c r="A3" s="218" t="s">
        <v>215</v>
      </c>
    </row>
    <row r="4" spans="1:16" ht="24" thickBot="1">
      <c r="A4" s="499" t="s">
        <v>216</v>
      </c>
      <c r="G4" s="19"/>
      <c r="H4" s="19"/>
      <c r="I4" s="53" t="s">
        <v>401</v>
      </c>
      <c r="J4" s="19"/>
      <c r="K4" s="19"/>
      <c r="L4" s="19"/>
      <c r="M4" s="19"/>
      <c r="N4" s="53" t="s">
        <v>402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6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6" t="s">
        <v>6</v>
      </c>
      <c r="Q5" s="209" t="s">
        <v>313</v>
      </c>
    </row>
    <row r="6" ht="14.25" thickBot="1" thickTop="1"/>
    <row r="7" spans="1:17" ht="18" customHeight="1" thickTop="1">
      <c r="A7" s="183"/>
      <c r="B7" s="184" t="s">
        <v>199</v>
      </c>
      <c r="C7" s="185"/>
      <c r="D7" s="185"/>
      <c r="E7" s="185"/>
      <c r="F7" s="185"/>
      <c r="G7" s="68"/>
      <c r="H7" s="69"/>
      <c r="I7" s="587"/>
      <c r="J7" s="587"/>
      <c r="K7" s="587"/>
      <c r="L7" s="70"/>
      <c r="M7" s="69"/>
      <c r="N7" s="69"/>
      <c r="O7" s="69"/>
      <c r="P7" s="69"/>
      <c r="Q7" s="175"/>
    </row>
    <row r="8" spans="1:17" ht="18" customHeight="1">
      <c r="A8" s="186"/>
      <c r="B8" s="187" t="s">
        <v>112</v>
      </c>
      <c r="C8" s="188"/>
      <c r="D8" s="189"/>
      <c r="E8" s="190"/>
      <c r="F8" s="191"/>
      <c r="G8" s="74"/>
      <c r="H8" s="75"/>
      <c r="I8" s="588"/>
      <c r="J8" s="588"/>
      <c r="K8" s="588"/>
      <c r="L8" s="77"/>
      <c r="M8" s="75"/>
      <c r="N8" s="76"/>
      <c r="O8" s="76"/>
      <c r="P8" s="76"/>
      <c r="Q8" s="176"/>
    </row>
    <row r="9" spans="1:17" ht="18">
      <c r="A9" s="186">
        <v>1</v>
      </c>
      <c r="B9" s="187" t="s">
        <v>113</v>
      </c>
      <c r="C9" s="188">
        <v>4865136</v>
      </c>
      <c r="D9" s="192" t="s">
        <v>12</v>
      </c>
      <c r="E9" s="305" t="s">
        <v>350</v>
      </c>
      <c r="F9" s="193">
        <v>200</v>
      </c>
      <c r="G9" s="652">
        <v>51882</v>
      </c>
      <c r="H9" s="653">
        <v>51709</v>
      </c>
      <c r="I9" s="588">
        <f aca="true" t="shared" si="0" ref="I9:I15">G9-H9</f>
        <v>173</v>
      </c>
      <c r="J9" s="588">
        <f aca="true" t="shared" si="1" ref="J9:J64">$F9*I9</f>
        <v>34600</v>
      </c>
      <c r="K9" s="588">
        <f aca="true" t="shared" si="2" ref="K9:K64">J9/1000000</f>
        <v>0.0346</v>
      </c>
      <c r="L9" s="652">
        <v>81474</v>
      </c>
      <c r="M9" s="653">
        <v>81258</v>
      </c>
      <c r="N9" s="588">
        <f aca="true" t="shared" si="3" ref="N9:N15">L9-M9</f>
        <v>216</v>
      </c>
      <c r="O9" s="588">
        <f aca="true" t="shared" si="4" ref="O9:O64">$F9*N9</f>
        <v>43200</v>
      </c>
      <c r="P9" s="588">
        <f aca="true" t="shared" si="5" ref="P9:P64">O9/1000000</f>
        <v>0.0432</v>
      </c>
      <c r="Q9" s="545"/>
    </row>
    <row r="10" spans="1:17" ht="18" customHeight="1">
      <c r="A10" s="186">
        <v>2</v>
      </c>
      <c r="B10" s="187" t="s">
        <v>114</v>
      </c>
      <c r="C10" s="188">
        <v>4865137</v>
      </c>
      <c r="D10" s="192" t="s">
        <v>12</v>
      </c>
      <c r="E10" s="305" t="s">
        <v>350</v>
      </c>
      <c r="F10" s="193">
        <v>100</v>
      </c>
      <c r="G10" s="419">
        <v>73630</v>
      </c>
      <c r="H10" s="420">
        <v>73719</v>
      </c>
      <c r="I10" s="588">
        <f t="shared" si="0"/>
        <v>-89</v>
      </c>
      <c r="J10" s="588">
        <f t="shared" si="1"/>
        <v>-8900</v>
      </c>
      <c r="K10" s="588">
        <f t="shared" si="2"/>
        <v>-0.0089</v>
      </c>
      <c r="L10" s="419">
        <v>139960</v>
      </c>
      <c r="M10" s="420">
        <v>140003</v>
      </c>
      <c r="N10" s="579">
        <f t="shared" si="3"/>
        <v>-43</v>
      </c>
      <c r="O10" s="579">
        <f t="shared" si="4"/>
        <v>-4300</v>
      </c>
      <c r="P10" s="579">
        <f t="shared" si="5"/>
        <v>-0.0043</v>
      </c>
      <c r="Q10" s="176"/>
    </row>
    <row r="11" spans="1:17" ht="18">
      <c r="A11" s="186">
        <v>3</v>
      </c>
      <c r="B11" s="187" t="s">
        <v>115</v>
      </c>
      <c r="C11" s="188">
        <v>4865138</v>
      </c>
      <c r="D11" s="192" t="s">
        <v>12</v>
      </c>
      <c r="E11" s="305" t="s">
        <v>350</v>
      </c>
      <c r="F11" s="193">
        <v>200</v>
      </c>
      <c r="G11" s="662">
        <v>978251</v>
      </c>
      <c r="H11" s="663">
        <v>978315</v>
      </c>
      <c r="I11" s="589">
        <f t="shared" si="0"/>
        <v>-64</v>
      </c>
      <c r="J11" s="589">
        <f t="shared" si="1"/>
        <v>-12800</v>
      </c>
      <c r="K11" s="589">
        <f t="shared" si="2"/>
        <v>-0.0128</v>
      </c>
      <c r="L11" s="662">
        <v>997209</v>
      </c>
      <c r="M11" s="663">
        <v>997372</v>
      </c>
      <c r="N11" s="589">
        <f t="shared" si="3"/>
        <v>-163</v>
      </c>
      <c r="O11" s="589">
        <f t="shared" si="4"/>
        <v>-32600</v>
      </c>
      <c r="P11" s="589">
        <f t="shared" si="5"/>
        <v>-0.0326</v>
      </c>
      <c r="Q11" s="660"/>
    </row>
    <row r="12" spans="1:17" ht="18">
      <c r="A12" s="186">
        <v>4</v>
      </c>
      <c r="B12" s="187" t="s">
        <v>116</v>
      </c>
      <c r="C12" s="188">
        <v>4865139</v>
      </c>
      <c r="D12" s="192" t="s">
        <v>12</v>
      </c>
      <c r="E12" s="305" t="s">
        <v>350</v>
      </c>
      <c r="F12" s="193">
        <v>200</v>
      </c>
      <c r="G12" s="419">
        <v>80875</v>
      </c>
      <c r="H12" s="420">
        <v>80725</v>
      </c>
      <c r="I12" s="588">
        <f t="shared" si="0"/>
        <v>150</v>
      </c>
      <c r="J12" s="588">
        <f t="shared" si="1"/>
        <v>30000</v>
      </c>
      <c r="K12" s="588">
        <f t="shared" si="2"/>
        <v>0.03</v>
      </c>
      <c r="L12" s="419">
        <v>101655</v>
      </c>
      <c r="M12" s="420">
        <v>100584</v>
      </c>
      <c r="N12" s="579">
        <f t="shared" si="3"/>
        <v>1071</v>
      </c>
      <c r="O12" s="579">
        <f t="shared" si="4"/>
        <v>214200</v>
      </c>
      <c r="P12" s="579">
        <f t="shared" si="5"/>
        <v>0.2142</v>
      </c>
      <c r="Q12" s="654"/>
    </row>
    <row r="13" spans="1:17" s="682" customFormat="1" ht="18" customHeight="1">
      <c r="A13" s="186">
        <v>5</v>
      </c>
      <c r="B13" s="187" t="s">
        <v>117</v>
      </c>
      <c r="C13" s="188">
        <v>4865050</v>
      </c>
      <c r="D13" s="192" t="s">
        <v>12</v>
      </c>
      <c r="E13" s="305" t="s">
        <v>350</v>
      </c>
      <c r="F13" s="193">
        <v>800</v>
      </c>
      <c r="G13" s="422">
        <v>11697</v>
      </c>
      <c r="H13" s="423">
        <v>11552</v>
      </c>
      <c r="I13" s="589">
        <f>G13-H13</f>
        <v>145</v>
      </c>
      <c r="J13" s="589">
        <f t="shared" si="1"/>
        <v>116000</v>
      </c>
      <c r="K13" s="589">
        <f t="shared" si="2"/>
        <v>0.116</v>
      </c>
      <c r="L13" s="422">
        <v>7143</v>
      </c>
      <c r="M13" s="423">
        <v>7099</v>
      </c>
      <c r="N13" s="583">
        <f>L13-M13</f>
        <v>44</v>
      </c>
      <c r="O13" s="583">
        <f t="shared" si="4"/>
        <v>35200</v>
      </c>
      <c r="P13" s="583">
        <f t="shared" si="5"/>
        <v>0.0352</v>
      </c>
      <c r="Q13" s="683"/>
    </row>
    <row r="14" spans="1:17" s="682" customFormat="1" ht="18" customHeight="1">
      <c r="A14" s="186">
        <v>6</v>
      </c>
      <c r="B14" s="187" t="s">
        <v>377</v>
      </c>
      <c r="C14" s="188">
        <v>4864949</v>
      </c>
      <c r="D14" s="192" t="s">
        <v>12</v>
      </c>
      <c r="E14" s="305" t="s">
        <v>350</v>
      </c>
      <c r="F14" s="193">
        <v>2000</v>
      </c>
      <c r="G14" s="422">
        <v>14024</v>
      </c>
      <c r="H14" s="423">
        <v>13995</v>
      </c>
      <c r="I14" s="589">
        <f t="shared" si="0"/>
        <v>29</v>
      </c>
      <c r="J14" s="589">
        <f t="shared" si="1"/>
        <v>58000</v>
      </c>
      <c r="K14" s="589">
        <f t="shared" si="2"/>
        <v>0.058</v>
      </c>
      <c r="L14" s="422">
        <v>2927</v>
      </c>
      <c r="M14" s="423">
        <v>2921</v>
      </c>
      <c r="N14" s="583">
        <f t="shared" si="3"/>
        <v>6</v>
      </c>
      <c r="O14" s="583">
        <f t="shared" si="4"/>
        <v>12000</v>
      </c>
      <c r="P14" s="583">
        <f t="shared" si="5"/>
        <v>0.012</v>
      </c>
      <c r="Q14" s="732"/>
    </row>
    <row r="15" spans="1:17" ht="18" customHeight="1">
      <c r="A15" s="186">
        <v>7</v>
      </c>
      <c r="B15" s="454" t="s">
        <v>399</v>
      </c>
      <c r="C15" s="459">
        <v>5128434</v>
      </c>
      <c r="D15" s="192" t="s">
        <v>12</v>
      </c>
      <c r="E15" s="305" t="s">
        <v>350</v>
      </c>
      <c r="F15" s="468">
        <v>800</v>
      </c>
      <c r="G15" s="419">
        <v>980524</v>
      </c>
      <c r="H15" s="420">
        <v>980631</v>
      </c>
      <c r="I15" s="588">
        <f t="shared" si="0"/>
        <v>-107</v>
      </c>
      <c r="J15" s="588">
        <f t="shared" si="1"/>
        <v>-85600</v>
      </c>
      <c r="K15" s="588">
        <f t="shared" si="2"/>
        <v>-0.0856</v>
      </c>
      <c r="L15" s="419">
        <v>989712</v>
      </c>
      <c r="M15" s="420">
        <v>989731</v>
      </c>
      <c r="N15" s="579">
        <f t="shared" si="3"/>
        <v>-19</v>
      </c>
      <c r="O15" s="579">
        <f t="shared" si="4"/>
        <v>-15200</v>
      </c>
      <c r="P15" s="579">
        <f t="shared" si="5"/>
        <v>-0.0152</v>
      </c>
      <c r="Q15" s="176"/>
    </row>
    <row r="16" spans="1:17" ht="18" customHeight="1">
      <c r="A16" s="186">
        <v>8</v>
      </c>
      <c r="B16" s="454" t="s">
        <v>398</v>
      </c>
      <c r="C16" s="459">
        <v>5128430</v>
      </c>
      <c r="D16" s="192" t="s">
        <v>12</v>
      </c>
      <c r="E16" s="305" t="s">
        <v>350</v>
      </c>
      <c r="F16" s="468">
        <v>800</v>
      </c>
      <c r="G16" s="419">
        <v>978669</v>
      </c>
      <c r="H16" s="420">
        <v>979050</v>
      </c>
      <c r="I16" s="588">
        <f>G16-H16</f>
        <v>-381</v>
      </c>
      <c r="J16" s="588">
        <f t="shared" si="1"/>
        <v>-304800</v>
      </c>
      <c r="K16" s="588">
        <f t="shared" si="2"/>
        <v>-0.3048</v>
      </c>
      <c r="L16" s="419">
        <v>983819</v>
      </c>
      <c r="M16" s="420">
        <v>983901</v>
      </c>
      <c r="N16" s="579">
        <f>L16-M16</f>
        <v>-82</v>
      </c>
      <c r="O16" s="579">
        <f t="shared" si="4"/>
        <v>-65600</v>
      </c>
      <c r="P16" s="579">
        <f t="shared" si="5"/>
        <v>-0.0656</v>
      </c>
      <c r="Q16" s="176"/>
    </row>
    <row r="17" spans="1:17" ht="18" customHeight="1">
      <c r="A17" s="186">
        <v>9</v>
      </c>
      <c r="B17" s="454" t="s">
        <v>392</v>
      </c>
      <c r="C17" s="459">
        <v>5128445</v>
      </c>
      <c r="D17" s="192" t="s">
        <v>12</v>
      </c>
      <c r="E17" s="305" t="s">
        <v>350</v>
      </c>
      <c r="F17" s="468">
        <v>800</v>
      </c>
      <c r="G17" s="419">
        <v>987948</v>
      </c>
      <c r="H17" s="420">
        <v>988197</v>
      </c>
      <c r="I17" s="588">
        <f>G17-H17</f>
        <v>-249</v>
      </c>
      <c r="J17" s="588">
        <f t="shared" si="1"/>
        <v>-199200</v>
      </c>
      <c r="K17" s="588">
        <f t="shared" si="2"/>
        <v>-0.1992</v>
      </c>
      <c r="L17" s="419">
        <v>992655</v>
      </c>
      <c r="M17" s="420">
        <v>992701</v>
      </c>
      <c r="N17" s="579">
        <f>L17-M17</f>
        <v>-46</v>
      </c>
      <c r="O17" s="579">
        <f t="shared" si="4"/>
        <v>-36800</v>
      </c>
      <c r="P17" s="579">
        <f t="shared" si="5"/>
        <v>-0.0368</v>
      </c>
      <c r="Q17" s="546"/>
    </row>
    <row r="18" spans="1:17" ht="15.75" customHeight="1">
      <c r="A18" s="186">
        <v>10</v>
      </c>
      <c r="B18" s="454" t="s">
        <v>436</v>
      </c>
      <c r="C18" s="459">
        <v>5128447</v>
      </c>
      <c r="D18" s="192" t="s">
        <v>12</v>
      </c>
      <c r="E18" s="305" t="s">
        <v>350</v>
      </c>
      <c r="F18" s="468"/>
      <c r="G18" s="422">
        <v>988696</v>
      </c>
      <c r="H18" s="423">
        <v>988877</v>
      </c>
      <c r="I18" s="340">
        <f>G18-H18</f>
        <v>-181</v>
      </c>
      <c r="J18" s="340">
        <f t="shared" si="1"/>
        <v>0</v>
      </c>
      <c r="K18" s="340">
        <f t="shared" si="2"/>
        <v>0</v>
      </c>
      <c r="L18" s="422">
        <v>994528</v>
      </c>
      <c r="M18" s="423">
        <v>994540</v>
      </c>
      <c r="N18" s="423">
        <f>L18-M18</f>
        <v>-12</v>
      </c>
      <c r="O18" s="423">
        <f t="shared" si="4"/>
        <v>0</v>
      </c>
      <c r="P18" s="423">
        <f t="shared" si="5"/>
        <v>0</v>
      </c>
      <c r="Q18" s="693"/>
    </row>
    <row r="19" spans="1:17" ht="18" customHeight="1">
      <c r="A19" s="186"/>
      <c r="B19" s="194" t="s">
        <v>383</v>
      </c>
      <c r="C19" s="188"/>
      <c r="D19" s="192"/>
      <c r="E19" s="305"/>
      <c r="F19" s="193"/>
      <c r="G19" s="125"/>
      <c r="H19" s="501"/>
      <c r="I19" s="589"/>
      <c r="J19" s="589"/>
      <c r="K19" s="589"/>
      <c r="L19" s="504"/>
      <c r="M19" s="76"/>
      <c r="N19" s="579"/>
      <c r="O19" s="579"/>
      <c r="P19" s="579"/>
      <c r="Q19" s="176"/>
    </row>
    <row r="20" spans="1:17" ht="18" customHeight="1">
      <c r="A20" s="186">
        <v>11</v>
      </c>
      <c r="B20" s="187" t="s">
        <v>200</v>
      </c>
      <c r="C20" s="188">
        <v>4865124</v>
      </c>
      <c r="D20" s="189" t="s">
        <v>12</v>
      </c>
      <c r="E20" s="305" t="s">
        <v>350</v>
      </c>
      <c r="F20" s="193">
        <v>100</v>
      </c>
      <c r="G20" s="419">
        <v>2743</v>
      </c>
      <c r="H20" s="420">
        <v>1182</v>
      </c>
      <c r="I20" s="589">
        <f aca="true" t="shared" si="6" ref="I20:I28">G20-H20</f>
        <v>1561</v>
      </c>
      <c r="J20" s="589">
        <f t="shared" si="1"/>
        <v>156100</v>
      </c>
      <c r="K20" s="589">
        <f t="shared" si="2"/>
        <v>0.1561</v>
      </c>
      <c r="L20" s="419">
        <v>397872</v>
      </c>
      <c r="M20" s="420">
        <v>397872</v>
      </c>
      <c r="N20" s="579">
        <f aca="true" t="shared" si="7" ref="N20:N28">L20-M20</f>
        <v>0</v>
      </c>
      <c r="O20" s="579">
        <f t="shared" si="4"/>
        <v>0</v>
      </c>
      <c r="P20" s="579">
        <f t="shared" si="5"/>
        <v>0</v>
      </c>
      <c r="Q20" s="176"/>
    </row>
    <row r="21" spans="1:17" s="682" customFormat="1" ht="13.5" customHeight="1">
      <c r="A21" s="186">
        <v>12</v>
      </c>
      <c r="B21" s="187" t="s">
        <v>201</v>
      </c>
      <c r="C21" s="188">
        <v>4865131</v>
      </c>
      <c r="D21" s="192" t="s">
        <v>12</v>
      </c>
      <c r="E21" s="305" t="s">
        <v>350</v>
      </c>
      <c r="F21" s="193">
        <v>75</v>
      </c>
      <c r="G21" s="422">
        <v>992519</v>
      </c>
      <c r="H21" s="423">
        <v>994891</v>
      </c>
      <c r="I21" s="720">
        <f>G21-H21</f>
        <v>-2372</v>
      </c>
      <c r="J21" s="720">
        <f>$F21*I21</f>
        <v>-177900</v>
      </c>
      <c r="K21" s="720">
        <f>J21/1000000</f>
        <v>-0.1779</v>
      </c>
      <c r="L21" s="422">
        <v>3272</v>
      </c>
      <c r="M21" s="423">
        <v>3272</v>
      </c>
      <c r="N21" s="340">
        <f>L21-M21</f>
        <v>0</v>
      </c>
      <c r="O21" s="340">
        <f>$F21*N21</f>
        <v>0</v>
      </c>
      <c r="P21" s="340">
        <f>O21/1000000</f>
        <v>0</v>
      </c>
      <c r="Q21" s="717"/>
    </row>
    <row r="22" spans="1:17" ht="18" customHeight="1">
      <c r="A22" s="186">
        <v>13</v>
      </c>
      <c r="B22" s="190" t="s">
        <v>202</v>
      </c>
      <c r="C22" s="188">
        <v>4865126</v>
      </c>
      <c r="D22" s="192" t="s">
        <v>12</v>
      </c>
      <c r="E22" s="305" t="s">
        <v>350</v>
      </c>
      <c r="F22" s="193">
        <v>100</v>
      </c>
      <c r="G22" s="419">
        <v>24396</v>
      </c>
      <c r="H22" s="420">
        <v>21858</v>
      </c>
      <c r="I22" s="589">
        <f t="shared" si="6"/>
        <v>2538</v>
      </c>
      <c r="J22" s="589">
        <f t="shared" si="1"/>
        <v>253800</v>
      </c>
      <c r="K22" s="589">
        <f t="shared" si="2"/>
        <v>0.2538</v>
      </c>
      <c r="L22" s="419">
        <v>377402</v>
      </c>
      <c r="M22" s="420">
        <v>377402</v>
      </c>
      <c r="N22" s="579">
        <f t="shared" si="7"/>
        <v>0</v>
      </c>
      <c r="O22" s="579">
        <f t="shared" si="4"/>
        <v>0</v>
      </c>
      <c r="P22" s="579">
        <f t="shared" si="5"/>
        <v>0</v>
      </c>
      <c r="Q22" s="176"/>
    </row>
    <row r="23" spans="1:17" s="682" customFormat="1" ht="18" customHeight="1">
      <c r="A23" s="186">
        <v>14</v>
      </c>
      <c r="B23" s="187" t="s">
        <v>203</v>
      </c>
      <c r="C23" s="188">
        <v>4865127</v>
      </c>
      <c r="D23" s="192" t="s">
        <v>12</v>
      </c>
      <c r="E23" s="305" t="s">
        <v>350</v>
      </c>
      <c r="F23" s="193">
        <v>100</v>
      </c>
      <c r="G23" s="422">
        <v>999333</v>
      </c>
      <c r="H23" s="423">
        <v>999574</v>
      </c>
      <c r="I23" s="589">
        <f t="shared" si="6"/>
        <v>-241</v>
      </c>
      <c r="J23" s="589">
        <f t="shared" si="1"/>
        <v>-24100</v>
      </c>
      <c r="K23" s="589">
        <f t="shared" si="2"/>
        <v>-0.0241</v>
      </c>
      <c r="L23" s="422">
        <v>327800</v>
      </c>
      <c r="M23" s="423">
        <v>327800</v>
      </c>
      <c r="N23" s="583">
        <f t="shared" si="7"/>
        <v>0</v>
      </c>
      <c r="O23" s="583">
        <f t="shared" si="4"/>
        <v>0</v>
      </c>
      <c r="P23" s="583">
        <f t="shared" si="5"/>
        <v>0</v>
      </c>
      <c r="Q23" s="691" t="s">
        <v>456</v>
      </c>
    </row>
    <row r="24" spans="1:17" s="682" customFormat="1" ht="18" customHeight="1">
      <c r="A24" s="186"/>
      <c r="B24" s="187"/>
      <c r="C24" s="188">
        <v>4865178</v>
      </c>
      <c r="D24" s="192" t="s">
        <v>12</v>
      </c>
      <c r="E24" s="305" t="s">
        <v>350</v>
      </c>
      <c r="F24" s="193">
        <v>375</v>
      </c>
      <c r="G24" s="422">
        <v>999605</v>
      </c>
      <c r="H24" s="423">
        <v>1000000</v>
      </c>
      <c r="I24" s="589">
        <f>G24-H24</f>
        <v>-395</v>
      </c>
      <c r="J24" s="589">
        <f>$F24*I24</f>
        <v>-148125</v>
      </c>
      <c r="K24" s="589">
        <f>J24/1000000</f>
        <v>-0.148125</v>
      </c>
      <c r="L24" s="422">
        <v>999999</v>
      </c>
      <c r="M24" s="423">
        <v>1000000</v>
      </c>
      <c r="N24" s="583">
        <f>L24-M24</f>
        <v>-1</v>
      </c>
      <c r="O24" s="583">
        <f>$F24*N24</f>
        <v>-375</v>
      </c>
      <c r="P24" s="583">
        <f>O24/1000000</f>
        <v>-0.000375</v>
      </c>
      <c r="Q24" s="691" t="s">
        <v>455</v>
      </c>
    </row>
    <row r="25" spans="1:17" ht="18" customHeight="1">
      <c r="A25" s="186">
        <v>15</v>
      </c>
      <c r="B25" s="187" t="s">
        <v>204</v>
      </c>
      <c r="C25" s="188">
        <v>4865128</v>
      </c>
      <c r="D25" s="192" t="s">
        <v>12</v>
      </c>
      <c r="E25" s="305" t="s">
        <v>350</v>
      </c>
      <c r="F25" s="193">
        <v>100</v>
      </c>
      <c r="G25" s="419">
        <v>994314</v>
      </c>
      <c r="H25" s="420">
        <v>994969</v>
      </c>
      <c r="I25" s="589">
        <f t="shared" si="6"/>
        <v>-655</v>
      </c>
      <c r="J25" s="589">
        <f t="shared" si="1"/>
        <v>-65500</v>
      </c>
      <c r="K25" s="589">
        <f t="shared" si="2"/>
        <v>-0.0655</v>
      </c>
      <c r="L25" s="419">
        <v>315413</v>
      </c>
      <c r="M25" s="420">
        <v>315413</v>
      </c>
      <c r="N25" s="579">
        <f t="shared" si="7"/>
        <v>0</v>
      </c>
      <c r="O25" s="579">
        <f t="shared" si="4"/>
        <v>0</v>
      </c>
      <c r="P25" s="579">
        <f t="shared" si="5"/>
        <v>0</v>
      </c>
      <c r="Q25" s="176"/>
    </row>
    <row r="26" spans="1:17" ht="18" customHeight="1">
      <c r="A26" s="186">
        <v>16</v>
      </c>
      <c r="B26" s="187" t="s">
        <v>205</v>
      </c>
      <c r="C26" s="188">
        <v>4865129</v>
      </c>
      <c r="D26" s="189" t="s">
        <v>12</v>
      </c>
      <c r="E26" s="305" t="s">
        <v>350</v>
      </c>
      <c r="F26" s="193">
        <v>100</v>
      </c>
      <c r="G26" s="419">
        <v>998527</v>
      </c>
      <c r="H26" s="420">
        <v>999633</v>
      </c>
      <c r="I26" s="589">
        <f t="shared" si="6"/>
        <v>-1106</v>
      </c>
      <c r="J26" s="589">
        <f t="shared" si="1"/>
        <v>-110600</v>
      </c>
      <c r="K26" s="589">
        <f t="shared" si="2"/>
        <v>-0.1106</v>
      </c>
      <c r="L26" s="419">
        <v>194495</v>
      </c>
      <c r="M26" s="420">
        <v>194495</v>
      </c>
      <c r="N26" s="579">
        <f t="shared" si="7"/>
        <v>0</v>
      </c>
      <c r="O26" s="579">
        <f t="shared" si="4"/>
        <v>0</v>
      </c>
      <c r="P26" s="579">
        <f t="shared" si="5"/>
        <v>0</v>
      </c>
      <c r="Q26" s="176"/>
    </row>
    <row r="27" spans="1:17" ht="18" customHeight="1">
      <c r="A27" s="186">
        <v>17</v>
      </c>
      <c r="B27" s="187" t="s">
        <v>206</v>
      </c>
      <c r="C27" s="188">
        <v>4865130</v>
      </c>
      <c r="D27" s="192" t="s">
        <v>12</v>
      </c>
      <c r="E27" s="305" t="s">
        <v>350</v>
      </c>
      <c r="F27" s="193">
        <v>100</v>
      </c>
      <c r="G27" s="419">
        <v>11431</v>
      </c>
      <c r="H27" s="420">
        <v>11938</v>
      </c>
      <c r="I27" s="589">
        <f t="shared" si="6"/>
        <v>-507</v>
      </c>
      <c r="J27" s="589">
        <f t="shared" si="1"/>
        <v>-50700</v>
      </c>
      <c r="K27" s="589">
        <f t="shared" si="2"/>
        <v>-0.0507</v>
      </c>
      <c r="L27" s="419">
        <v>258503</v>
      </c>
      <c r="M27" s="420">
        <v>258503</v>
      </c>
      <c r="N27" s="579">
        <f t="shared" si="7"/>
        <v>0</v>
      </c>
      <c r="O27" s="579">
        <f t="shared" si="4"/>
        <v>0</v>
      </c>
      <c r="P27" s="579">
        <f t="shared" si="5"/>
        <v>0</v>
      </c>
      <c r="Q27" s="176"/>
    </row>
    <row r="28" spans="1:17" ht="18" customHeight="1">
      <c r="A28" s="186">
        <v>18</v>
      </c>
      <c r="B28" s="187" t="s">
        <v>207</v>
      </c>
      <c r="C28" s="188">
        <v>4865132</v>
      </c>
      <c r="D28" s="192" t="s">
        <v>12</v>
      </c>
      <c r="E28" s="305" t="s">
        <v>350</v>
      </c>
      <c r="F28" s="193">
        <v>100</v>
      </c>
      <c r="G28" s="422">
        <v>71560</v>
      </c>
      <c r="H28" s="423">
        <v>65895</v>
      </c>
      <c r="I28" s="589">
        <f t="shared" si="6"/>
        <v>5665</v>
      </c>
      <c r="J28" s="589">
        <f t="shared" si="1"/>
        <v>566500</v>
      </c>
      <c r="K28" s="589">
        <f t="shared" si="2"/>
        <v>0.5665</v>
      </c>
      <c r="L28" s="422">
        <v>714163</v>
      </c>
      <c r="M28" s="423">
        <v>714163</v>
      </c>
      <c r="N28" s="583">
        <f t="shared" si="7"/>
        <v>0</v>
      </c>
      <c r="O28" s="583">
        <f t="shared" si="4"/>
        <v>0</v>
      </c>
      <c r="P28" s="583">
        <f t="shared" si="5"/>
        <v>0</v>
      </c>
      <c r="Q28" s="546"/>
    </row>
    <row r="29" spans="1:17" ht="18" customHeight="1">
      <c r="A29" s="186"/>
      <c r="B29" s="195" t="s">
        <v>208</v>
      </c>
      <c r="C29" s="188"/>
      <c r="D29" s="192"/>
      <c r="E29" s="305"/>
      <c r="F29" s="193"/>
      <c r="G29" s="125"/>
      <c r="H29" s="501"/>
      <c r="I29" s="589"/>
      <c r="J29" s="589"/>
      <c r="K29" s="589"/>
      <c r="L29" s="504"/>
      <c r="M29" s="76"/>
      <c r="N29" s="579"/>
      <c r="O29" s="579"/>
      <c r="P29" s="579"/>
      <c r="Q29" s="176"/>
    </row>
    <row r="30" spans="1:17" ht="18" customHeight="1">
      <c r="A30" s="186">
        <v>19</v>
      </c>
      <c r="B30" s="187" t="s">
        <v>209</v>
      </c>
      <c r="C30" s="188">
        <v>4865037</v>
      </c>
      <c r="D30" s="192" t="s">
        <v>12</v>
      </c>
      <c r="E30" s="305" t="s">
        <v>350</v>
      </c>
      <c r="F30" s="193">
        <v>1100</v>
      </c>
      <c r="G30" s="419">
        <v>0</v>
      </c>
      <c r="H30" s="420">
        <v>0</v>
      </c>
      <c r="I30" s="589">
        <f>G30-H30</f>
        <v>0</v>
      </c>
      <c r="J30" s="589">
        <f t="shared" si="1"/>
        <v>0</v>
      </c>
      <c r="K30" s="589">
        <f t="shared" si="2"/>
        <v>0</v>
      </c>
      <c r="L30" s="419">
        <v>99508</v>
      </c>
      <c r="M30" s="420">
        <v>98330</v>
      </c>
      <c r="N30" s="579">
        <f>L30-M30</f>
        <v>1178</v>
      </c>
      <c r="O30" s="579">
        <f t="shared" si="4"/>
        <v>1295800</v>
      </c>
      <c r="P30" s="579">
        <f t="shared" si="5"/>
        <v>1.2958</v>
      </c>
      <c r="Q30" s="176"/>
    </row>
    <row r="31" spans="1:17" ht="18" customHeight="1">
      <c r="A31" s="186">
        <v>20</v>
      </c>
      <c r="B31" s="187" t="s">
        <v>210</v>
      </c>
      <c r="C31" s="188">
        <v>4865038</v>
      </c>
      <c r="D31" s="192" t="s">
        <v>12</v>
      </c>
      <c r="E31" s="305" t="s">
        <v>350</v>
      </c>
      <c r="F31" s="193">
        <v>1000</v>
      </c>
      <c r="G31" s="419">
        <v>1252</v>
      </c>
      <c r="H31" s="420">
        <v>1268</v>
      </c>
      <c r="I31" s="589">
        <f>G31-H31</f>
        <v>-16</v>
      </c>
      <c r="J31" s="589">
        <f t="shared" si="1"/>
        <v>-16000</v>
      </c>
      <c r="K31" s="589">
        <f t="shared" si="2"/>
        <v>-0.016</v>
      </c>
      <c r="L31" s="419">
        <v>42517</v>
      </c>
      <c r="M31" s="420">
        <v>42459</v>
      </c>
      <c r="N31" s="579">
        <f>L31-M31</f>
        <v>58</v>
      </c>
      <c r="O31" s="579">
        <f t="shared" si="4"/>
        <v>58000</v>
      </c>
      <c r="P31" s="579">
        <f t="shared" si="5"/>
        <v>0.058</v>
      </c>
      <c r="Q31" s="176"/>
    </row>
    <row r="32" spans="1:17" ht="18" customHeight="1">
      <c r="A32" s="186">
        <v>21</v>
      </c>
      <c r="B32" s="187" t="s">
        <v>211</v>
      </c>
      <c r="C32" s="188">
        <v>4865039</v>
      </c>
      <c r="D32" s="192" t="s">
        <v>12</v>
      </c>
      <c r="E32" s="305" t="s">
        <v>350</v>
      </c>
      <c r="F32" s="193">
        <v>1100</v>
      </c>
      <c r="G32" s="419">
        <v>0</v>
      </c>
      <c r="H32" s="420">
        <v>0</v>
      </c>
      <c r="I32" s="589">
        <f>G32-H32</f>
        <v>0</v>
      </c>
      <c r="J32" s="589">
        <f t="shared" si="1"/>
        <v>0</v>
      </c>
      <c r="K32" s="589">
        <f t="shared" si="2"/>
        <v>0</v>
      </c>
      <c r="L32" s="419">
        <v>150106</v>
      </c>
      <c r="M32" s="420">
        <v>151294</v>
      </c>
      <c r="N32" s="579">
        <f>L32-M32</f>
        <v>-1188</v>
      </c>
      <c r="O32" s="579">
        <f t="shared" si="4"/>
        <v>-1306800</v>
      </c>
      <c r="P32" s="579">
        <f t="shared" si="5"/>
        <v>-1.3068</v>
      </c>
      <c r="Q32" s="176"/>
    </row>
    <row r="33" spans="1:17" s="682" customFormat="1" ht="18" customHeight="1">
      <c r="A33" s="186">
        <v>22</v>
      </c>
      <c r="B33" s="190" t="s">
        <v>212</v>
      </c>
      <c r="C33" s="188">
        <v>4865040</v>
      </c>
      <c r="D33" s="192" t="s">
        <v>12</v>
      </c>
      <c r="E33" s="305" t="s">
        <v>350</v>
      </c>
      <c r="F33" s="193">
        <v>1000</v>
      </c>
      <c r="G33" s="422">
        <v>3600</v>
      </c>
      <c r="H33" s="423">
        <v>3584</v>
      </c>
      <c r="I33" s="720">
        <f>G33-H33</f>
        <v>16</v>
      </c>
      <c r="J33" s="720">
        <f t="shared" si="1"/>
        <v>16000</v>
      </c>
      <c r="K33" s="720">
        <f t="shared" si="2"/>
        <v>0.016</v>
      </c>
      <c r="L33" s="422">
        <v>56269</v>
      </c>
      <c r="M33" s="423">
        <v>56266</v>
      </c>
      <c r="N33" s="340">
        <f>L33-M33</f>
        <v>3</v>
      </c>
      <c r="O33" s="340">
        <f t="shared" si="4"/>
        <v>3000</v>
      </c>
      <c r="P33" s="340">
        <f t="shared" si="5"/>
        <v>0.003</v>
      </c>
      <c r="Q33" s="691"/>
    </row>
    <row r="34" spans="1:17" ht="18" customHeight="1">
      <c r="A34" s="186"/>
      <c r="B34" s="195"/>
      <c r="C34" s="188"/>
      <c r="D34" s="192"/>
      <c r="E34" s="305"/>
      <c r="F34" s="193"/>
      <c r="G34" s="125"/>
      <c r="H34" s="76"/>
      <c r="I34" s="588"/>
      <c r="J34" s="588"/>
      <c r="K34" s="590">
        <f>SUM(K30:K33)</f>
        <v>0</v>
      </c>
      <c r="L34" s="214"/>
      <c r="M34" s="76"/>
      <c r="N34" s="579"/>
      <c r="O34" s="579"/>
      <c r="P34" s="641">
        <f>SUM(P30:P33)</f>
        <v>0.050000000000000155</v>
      </c>
      <c r="Q34" s="176"/>
    </row>
    <row r="35" spans="1:17" ht="18" customHeight="1">
      <c r="A35" s="186"/>
      <c r="B35" s="194" t="s">
        <v>121</v>
      </c>
      <c r="C35" s="188"/>
      <c r="D35" s="189"/>
      <c r="E35" s="305"/>
      <c r="F35" s="193"/>
      <c r="G35" s="125"/>
      <c r="H35" s="76"/>
      <c r="I35" s="588"/>
      <c r="J35" s="588"/>
      <c r="K35" s="588"/>
      <c r="L35" s="214"/>
      <c r="M35" s="76"/>
      <c r="N35" s="579"/>
      <c r="O35" s="579"/>
      <c r="P35" s="579"/>
      <c r="Q35" s="176"/>
    </row>
    <row r="36" spans="1:17" ht="18" customHeight="1">
      <c r="A36" s="186">
        <v>23</v>
      </c>
      <c r="B36" s="681" t="s">
        <v>404</v>
      </c>
      <c r="C36" s="188">
        <v>4864845</v>
      </c>
      <c r="D36" s="187" t="s">
        <v>12</v>
      </c>
      <c r="E36" s="187" t="s">
        <v>350</v>
      </c>
      <c r="F36" s="193">
        <v>2000</v>
      </c>
      <c r="G36" s="422">
        <v>5276</v>
      </c>
      <c r="H36" s="423">
        <v>4843</v>
      </c>
      <c r="I36" s="589">
        <f>G36-H36</f>
        <v>433</v>
      </c>
      <c r="J36" s="589">
        <f t="shared" si="1"/>
        <v>866000</v>
      </c>
      <c r="K36" s="589">
        <f t="shared" si="2"/>
        <v>0.866</v>
      </c>
      <c r="L36" s="422">
        <v>73943</v>
      </c>
      <c r="M36" s="423">
        <v>73943</v>
      </c>
      <c r="N36" s="583">
        <f>L36-M36</f>
        <v>0</v>
      </c>
      <c r="O36" s="583">
        <f t="shared" si="4"/>
        <v>0</v>
      </c>
      <c r="P36" s="583">
        <f t="shared" si="5"/>
        <v>0</v>
      </c>
      <c r="Q36" s="680"/>
    </row>
    <row r="37" spans="1:17" ht="18">
      <c r="A37" s="186">
        <v>24</v>
      </c>
      <c r="B37" s="187" t="s">
        <v>184</v>
      </c>
      <c r="C37" s="188">
        <v>4864862</v>
      </c>
      <c r="D37" s="192" t="s">
        <v>12</v>
      </c>
      <c r="E37" s="305" t="s">
        <v>350</v>
      </c>
      <c r="F37" s="193">
        <v>1000</v>
      </c>
      <c r="G37" s="422">
        <v>14511</v>
      </c>
      <c r="H37" s="423">
        <v>14611</v>
      </c>
      <c r="I37" s="589">
        <f>G37-H37</f>
        <v>-100</v>
      </c>
      <c r="J37" s="589">
        <f t="shared" si="1"/>
        <v>-100000</v>
      </c>
      <c r="K37" s="589">
        <f t="shared" si="2"/>
        <v>-0.1</v>
      </c>
      <c r="L37" s="422">
        <v>284</v>
      </c>
      <c r="M37" s="423">
        <v>284</v>
      </c>
      <c r="N37" s="583">
        <f>L37-M37</f>
        <v>0</v>
      </c>
      <c r="O37" s="583">
        <f t="shared" si="4"/>
        <v>0</v>
      </c>
      <c r="P37" s="583">
        <f t="shared" si="5"/>
        <v>0</v>
      </c>
      <c r="Q37" s="657"/>
    </row>
    <row r="38" spans="1:17" ht="18" customHeight="1">
      <c r="A38" s="186">
        <v>25</v>
      </c>
      <c r="B38" s="190" t="s">
        <v>185</v>
      </c>
      <c r="C38" s="188">
        <v>4865142</v>
      </c>
      <c r="D38" s="192" t="s">
        <v>12</v>
      </c>
      <c r="E38" s="305" t="s">
        <v>350</v>
      </c>
      <c r="F38" s="193">
        <v>500</v>
      </c>
      <c r="G38" s="419">
        <v>905855</v>
      </c>
      <c r="H38" s="420">
        <v>905739</v>
      </c>
      <c r="I38" s="588">
        <f>G38-H38</f>
        <v>116</v>
      </c>
      <c r="J38" s="588">
        <f t="shared" si="1"/>
        <v>58000</v>
      </c>
      <c r="K38" s="588">
        <f t="shared" si="2"/>
        <v>0.058</v>
      </c>
      <c r="L38" s="419">
        <v>56962</v>
      </c>
      <c r="M38" s="420">
        <v>56786</v>
      </c>
      <c r="N38" s="579">
        <f>L38-M38</f>
        <v>176</v>
      </c>
      <c r="O38" s="579">
        <f t="shared" si="4"/>
        <v>88000</v>
      </c>
      <c r="P38" s="579">
        <f t="shared" si="5"/>
        <v>0.088</v>
      </c>
      <c r="Q38" s="657"/>
    </row>
    <row r="39" spans="1:17" s="682" customFormat="1" ht="18" customHeight="1">
      <c r="A39" s="186">
        <v>26</v>
      </c>
      <c r="B39" s="190" t="s">
        <v>412</v>
      </c>
      <c r="C39" s="188">
        <v>5128435</v>
      </c>
      <c r="D39" s="192" t="s">
        <v>12</v>
      </c>
      <c r="E39" s="305" t="s">
        <v>350</v>
      </c>
      <c r="F39" s="193">
        <v>400</v>
      </c>
      <c r="G39" s="422">
        <v>999377</v>
      </c>
      <c r="H39" s="423">
        <v>1000403</v>
      </c>
      <c r="I39" s="720">
        <f>G39-H39</f>
        <v>-1026</v>
      </c>
      <c r="J39" s="720">
        <f>$F39*I39</f>
        <v>-410400</v>
      </c>
      <c r="K39" s="720">
        <f>J39/1000000</f>
        <v>-0.4104</v>
      </c>
      <c r="L39" s="422">
        <v>2926</v>
      </c>
      <c r="M39" s="423">
        <v>2927</v>
      </c>
      <c r="N39" s="340">
        <f>L39-M39</f>
        <v>-1</v>
      </c>
      <c r="O39" s="340">
        <f>$F39*N39</f>
        <v>-400</v>
      </c>
      <c r="P39" s="340">
        <f>O39/1000000</f>
        <v>-0.0004</v>
      </c>
      <c r="Q39" s="685"/>
    </row>
    <row r="40" spans="1:17" ht="13.5" customHeight="1">
      <c r="A40" s="186"/>
      <c r="B40" s="195" t="s">
        <v>189</v>
      </c>
      <c r="C40" s="188"/>
      <c r="D40" s="192"/>
      <c r="E40" s="305"/>
      <c r="F40" s="193"/>
      <c r="G40" s="125"/>
      <c r="H40" s="76"/>
      <c r="I40" s="588"/>
      <c r="J40" s="588"/>
      <c r="K40" s="588"/>
      <c r="L40" s="214"/>
      <c r="M40" s="76"/>
      <c r="N40" s="579"/>
      <c r="O40" s="579"/>
      <c r="P40" s="579"/>
      <c r="Q40" s="655"/>
    </row>
    <row r="41" spans="1:17" ht="17.25" customHeight="1">
      <c r="A41" s="186">
        <v>27</v>
      </c>
      <c r="B41" s="187" t="s">
        <v>403</v>
      </c>
      <c r="C41" s="188">
        <v>4864892</v>
      </c>
      <c r="D41" s="192" t="s">
        <v>12</v>
      </c>
      <c r="E41" s="305" t="s">
        <v>350</v>
      </c>
      <c r="F41" s="193">
        <v>-500</v>
      </c>
      <c r="G41" s="422">
        <v>999654</v>
      </c>
      <c r="H41" s="423">
        <v>999654</v>
      </c>
      <c r="I41" s="589">
        <f>G41-H41</f>
        <v>0</v>
      </c>
      <c r="J41" s="589">
        <f t="shared" si="1"/>
        <v>0</v>
      </c>
      <c r="K41" s="589">
        <f t="shared" si="2"/>
        <v>0</v>
      </c>
      <c r="L41" s="422">
        <v>17091</v>
      </c>
      <c r="M41" s="423">
        <v>17091</v>
      </c>
      <c r="N41" s="583">
        <f>L41-M41</f>
        <v>0</v>
      </c>
      <c r="O41" s="583">
        <f t="shared" si="4"/>
        <v>0</v>
      </c>
      <c r="P41" s="583">
        <f t="shared" si="5"/>
        <v>0</v>
      </c>
      <c r="Q41" s="655"/>
    </row>
    <row r="42" spans="1:16" s="682" customFormat="1" ht="17.25" customHeight="1">
      <c r="A42" s="186">
        <v>28</v>
      </c>
      <c r="B42" s="187" t="s">
        <v>406</v>
      </c>
      <c r="C42" s="188">
        <v>4865048</v>
      </c>
      <c r="D42" s="192" t="s">
        <v>12</v>
      </c>
      <c r="E42" s="305" t="s">
        <v>350</v>
      </c>
      <c r="F42" s="191">
        <v>250</v>
      </c>
      <c r="G42" s="422">
        <v>999953</v>
      </c>
      <c r="H42" s="423">
        <v>999953</v>
      </c>
      <c r="I42" s="720">
        <f>G42-H42</f>
        <v>0</v>
      </c>
      <c r="J42" s="720">
        <f>$F42*I42</f>
        <v>0</v>
      </c>
      <c r="K42" s="720">
        <f>J42/1000000</f>
        <v>0</v>
      </c>
      <c r="L42" s="422">
        <v>999908</v>
      </c>
      <c r="M42" s="423">
        <v>999908</v>
      </c>
      <c r="N42" s="340">
        <f>L42-M42</f>
        <v>0</v>
      </c>
      <c r="O42" s="340">
        <f>$F42*N42</f>
        <v>0</v>
      </c>
      <c r="P42" s="340">
        <f>O42/1000000</f>
        <v>0</v>
      </c>
    </row>
    <row r="43" spans="1:17" ht="17.25" customHeight="1">
      <c r="A43" s="186">
        <v>29</v>
      </c>
      <c r="B43" s="187" t="s">
        <v>121</v>
      </c>
      <c r="C43" s="188">
        <v>4864791</v>
      </c>
      <c r="D43" s="192" t="s">
        <v>12</v>
      </c>
      <c r="E43" s="305" t="s">
        <v>350</v>
      </c>
      <c r="F43" s="191">
        <v>-166.666666666667</v>
      </c>
      <c r="G43" s="422">
        <v>987102</v>
      </c>
      <c r="H43" s="423">
        <v>987102</v>
      </c>
      <c r="I43" s="589">
        <f>G43-H43</f>
        <v>0</v>
      </c>
      <c r="J43" s="589">
        <f t="shared" si="1"/>
        <v>0</v>
      </c>
      <c r="K43" s="589">
        <f t="shared" si="2"/>
        <v>0</v>
      </c>
      <c r="L43" s="422">
        <v>993179</v>
      </c>
      <c r="M43" s="423">
        <v>993179</v>
      </c>
      <c r="N43" s="583">
        <f>L43-M43</f>
        <v>0</v>
      </c>
      <c r="O43" s="583">
        <f t="shared" si="4"/>
        <v>0</v>
      </c>
      <c r="P43" s="583">
        <f t="shared" si="5"/>
        <v>0</v>
      </c>
      <c r="Q43" s="524"/>
    </row>
    <row r="44" spans="1:17" ht="9.75" customHeight="1" thickBot="1">
      <c r="A44" s="186"/>
      <c r="B44" s="672"/>
      <c r="C44" s="199"/>
      <c r="D44" s="201"/>
      <c r="E44" s="198"/>
      <c r="F44" s="673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0"/>
    </row>
    <row r="45" spans="1:17" ht="18" customHeight="1" thickTop="1">
      <c r="A45" s="185"/>
      <c r="B45" s="187"/>
      <c r="C45" s="188"/>
      <c r="D45" s="189"/>
      <c r="E45" s="305"/>
      <c r="F45" s="188"/>
      <c r="G45" s="188"/>
      <c r="H45" s="76"/>
      <c r="I45" s="76"/>
      <c r="J45" s="76"/>
      <c r="K45" s="76"/>
      <c r="L45" s="503"/>
      <c r="M45" s="76"/>
      <c r="N45" s="76"/>
      <c r="O45" s="76"/>
      <c r="P45" s="76"/>
      <c r="Q45" s="25"/>
    </row>
    <row r="46" spans="1:17" ht="21" customHeight="1" thickBot="1">
      <c r="A46" s="210"/>
      <c r="B46" s="510"/>
      <c r="C46" s="199"/>
      <c r="D46" s="201"/>
      <c r="E46" s="198"/>
      <c r="F46" s="199"/>
      <c r="G46" s="199"/>
      <c r="H46" s="86"/>
      <c r="I46" s="86"/>
      <c r="J46" s="86"/>
      <c r="K46" s="86"/>
      <c r="L46" s="86"/>
      <c r="M46" s="86"/>
      <c r="N46" s="86"/>
      <c r="O46" s="86"/>
      <c r="P46" s="86"/>
      <c r="Q46" s="213" t="str">
        <f>NDPL!Q1</f>
        <v>October-2015</v>
      </c>
    </row>
    <row r="47" spans="1:17" ht="21.75" customHeight="1" thickTop="1">
      <c r="A47" s="183"/>
      <c r="B47" s="514" t="s">
        <v>352</v>
      </c>
      <c r="C47" s="188"/>
      <c r="D47" s="189"/>
      <c r="E47" s="305"/>
      <c r="F47" s="188"/>
      <c r="G47" s="515"/>
      <c r="H47" s="76"/>
      <c r="I47" s="76"/>
      <c r="J47" s="76"/>
      <c r="K47" s="76"/>
      <c r="L47" s="515"/>
      <c r="M47" s="76"/>
      <c r="N47" s="76"/>
      <c r="O47" s="76"/>
      <c r="P47" s="516"/>
      <c r="Q47" s="517"/>
    </row>
    <row r="48" spans="1:17" ht="21" customHeight="1">
      <c r="A48" s="186"/>
      <c r="B48" s="665" t="s">
        <v>396</v>
      </c>
      <c r="C48" s="188"/>
      <c r="D48" s="189"/>
      <c r="E48" s="305"/>
      <c r="F48" s="188"/>
      <c r="G48" s="125"/>
      <c r="H48" s="76"/>
      <c r="I48" s="76"/>
      <c r="J48" s="76"/>
      <c r="K48" s="76"/>
      <c r="L48" s="125"/>
      <c r="M48" s="76"/>
      <c r="N48" s="76"/>
      <c r="O48" s="76"/>
      <c r="P48" s="76"/>
      <c r="Q48" s="666"/>
    </row>
    <row r="49" spans="1:17" ht="18">
      <c r="A49" s="186">
        <v>30</v>
      </c>
      <c r="B49" s="187" t="s">
        <v>397</v>
      </c>
      <c r="C49" s="188">
        <v>5128418</v>
      </c>
      <c r="D49" s="192" t="s">
        <v>12</v>
      </c>
      <c r="E49" s="305" t="s">
        <v>350</v>
      </c>
      <c r="F49" s="188">
        <v>-1000</v>
      </c>
      <c r="G49" s="419">
        <v>962662</v>
      </c>
      <c r="H49" s="420">
        <v>963488</v>
      </c>
      <c r="I49" s="579">
        <f>G49-H49</f>
        <v>-826</v>
      </c>
      <c r="J49" s="579">
        <f t="shared" si="1"/>
        <v>826000</v>
      </c>
      <c r="K49" s="579">
        <f t="shared" si="2"/>
        <v>0.826</v>
      </c>
      <c r="L49" s="419">
        <v>973046</v>
      </c>
      <c r="M49" s="420">
        <v>973075</v>
      </c>
      <c r="N49" s="579">
        <f>L49-M49</f>
        <v>-29</v>
      </c>
      <c r="O49" s="579">
        <f t="shared" si="4"/>
        <v>29000</v>
      </c>
      <c r="P49" s="579">
        <f t="shared" si="5"/>
        <v>0.029</v>
      </c>
      <c r="Q49" s="667"/>
    </row>
    <row r="50" spans="1:17" ht="18">
      <c r="A50" s="186">
        <v>31</v>
      </c>
      <c r="B50" s="187" t="s">
        <v>408</v>
      </c>
      <c r="C50" s="188">
        <v>5128421</v>
      </c>
      <c r="D50" s="192" t="s">
        <v>12</v>
      </c>
      <c r="E50" s="305" t="s">
        <v>350</v>
      </c>
      <c r="F50" s="188">
        <v>-1000</v>
      </c>
      <c r="G50" s="419">
        <v>998128</v>
      </c>
      <c r="H50" s="420">
        <v>998903</v>
      </c>
      <c r="I50" s="370">
        <f>G50-H50</f>
        <v>-775</v>
      </c>
      <c r="J50" s="370">
        <f>$F50*I50</f>
        <v>775000</v>
      </c>
      <c r="K50" s="370">
        <f>J50/1000000</f>
        <v>0.775</v>
      </c>
      <c r="L50" s="419">
        <v>997074</v>
      </c>
      <c r="M50" s="420">
        <v>997111</v>
      </c>
      <c r="N50" s="370">
        <f>L50-M50</f>
        <v>-37</v>
      </c>
      <c r="O50" s="370">
        <f>$F50*N50</f>
        <v>37000</v>
      </c>
      <c r="P50" s="370">
        <f>O50/1000000</f>
        <v>0.037</v>
      </c>
      <c r="Q50" s="667"/>
    </row>
    <row r="51" spans="1:17" ht="18">
      <c r="A51" s="186"/>
      <c r="B51" s="665" t="s">
        <v>400</v>
      </c>
      <c r="C51" s="188"/>
      <c r="D51" s="192"/>
      <c r="E51" s="305"/>
      <c r="F51" s="188"/>
      <c r="G51" s="419"/>
      <c r="H51" s="420"/>
      <c r="I51" s="579"/>
      <c r="J51" s="579"/>
      <c r="K51" s="579"/>
      <c r="L51" s="419"/>
      <c r="M51" s="420"/>
      <c r="N51" s="579"/>
      <c r="O51" s="579"/>
      <c r="P51" s="579"/>
      <c r="Q51" s="667"/>
    </row>
    <row r="52" spans="1:17" ht="18">
      <c r="A52" s="186">
        <v>32</v>
      </c>
      <c r="B52" s="187" t="s">
        <v>397</v>
      </c>
      <c r="C52" s="188">
        <v>5128422</v>
      </c>
      <c r="D52" s="192" t="s">
        <v>12</v>
      </c>
      <c r="E52" s="305" t="s">
        <v>350</v>
      </c>
      <c r="F52" s="188">
        <v>-1000</v>
      </c>
      <c r="G52" s="419">
        <v>970874</v>
      </c>
      <c r="H52" s="420">
        <v>971580</v>
      </c>
      <c r="I52" s="579">
        <f>G52-H52</f>
        <v>-706</v>
      </c>
      <c r="J52" s="579">
        <f t="shared" si="1"/>
        <v>706000</v>
      </c>
      <c r="K52" s="579">
        <f t="shared" si="2"/>
        <v>0.706</v>
      </c>
      <c r="L52" s="419">
        <v>981319</v>
      </c>
      <c r="M52" s="420">
        <v>981389</v>
      </c>
      <c r="N52" s="579">
        <f>L52-M52</f>
        <v>-70</v>
      </c>
      <c r="O52" s="579">
        <f t="shared" si="4"/>
        <v>70000</v>
      </c>
      <c r="P52" s="579">
        <f t="shared" si="5"/>
        <v>0.07</v>
      </c>
      <c r="Q52" s="667"/>
    </row>
    <row r="53" spans="1:17" ht="18">
      <c r="A53" s="186">
        <v>33</v>
      </c>
      <c r="B53" s="187" t="s">
        <v>408</v>
      </c>
      <c r="C53" s="188">
        <v>5128428</v>
      </c>
      <c r="D53" s="192" t="s">
        <v>12</v>
      </c>
      <c r="E53" s="305" t="s">
        <v>350</v>
      </c>
      <c r="F53" s="188">
        <v>-1000</v>
      </c>
      <c r="G53" s="419">
        <v>986083</v>
      </c>
      <c r="H53" s="420">
        <v>986816</v>
      </c>
      <c r="I53" s="579">
        <f>G53-H53</f>
        <v>-733</v>
      </c>
      <c r="J53" s="579">
        <f>$F53*I53</f>
        <v>733000</v>
      </c>
      <c r="K53" s="579">
        <f>J53/1000000</f>
        <v>0.733</v>
      </c>
      <c r="L53" s="419">
        <v>993117</v>
      </c>
      <c r="M53" s="420">
        <v>993183</v>
      </c>
      <c r="N53" s="579">
        <f>L53-M53</f>
        <v>-66</v>
      </c>
      <c r="O53" s="579">
        <f>$F53*N53</f>
        <v>66000</v>
      </c>
      <c r="P53" s="579">
        <f>O53/1000000</f>
        <v>0.066</v>
      </c>
      <c r="Q53" s="667"/>
    </row>
    <row r="54" spans="1:17" ht="18" customHeight="1">
      <c r="A54" s="186"/>
      <c r="B54" s="194" t="s">
        <v>190</v>
      </c>
      <c r="C54" s="188"/>
      <c r="D54" s="189"/>
      <c r="E54" s="305"/>
      <c r="F54" s="193"/>
      <c r="G54" s="125"/>
      <c r="H54" s="76"/>
      <c r="I54" s="76"/>
      <c r="J54" s="76"/>
      <c r="K54" s="76"/>
      <c r="L54" s="214"/>
      <c r="M54" s="76"/>
      <c r="N54" s="76"/>
      <c r="O54" s="76"/>
      <c r="P54" s="76"/>
      <c r="Q54" s="176"/>
    </row>
    <row r="55" spans="1:17" ht="18">
      <c r="A55" s="186">
        <v>34</v>
      </c>
      <c r="B55" s="196" t="s">
        <v>214</v>
      </c>
      <c r="C55" s="188">
        <v>4865133</v>
      </c>
      <c r="D55" s="192" t="s">
        <v>12</v>
      </c>
      <c r="E55" s="305" t="s">
        <v>350</v>
      </c>
      <c r="F55" s="193">
        <v>100</v>
      </c>
      <c r="G55" s="419">
        <v>349278</v>
      </c>
      <c r="H55" s="420">
        <v>347196</v>
      </c>
      <c r="I55" s="579">
        <f>G55-H55</f>
        <v>2082</v>
      </c>
      <c r="J55" s="579">
        <f t="shared" si="1"/>
        <v>208200</v>
      </c>
      <c r="K55" s="579">
        <f t="shared" si="2"/>
        <v>0.2082</v>
      </c>
      <c r="L55" s="419">
        <v>49584</v>
      </c>
      <c r="M55" s="420">
        <v>49584</v>
      </c>
      <c r="N55" s="579">
        <f>L55-M55</f>
        <v>0</v>
      </c>
      <c r="O55" s="579">
        <f t="shared" si="4"/>
        <v>0</v>
      </c>
      <c r="P55" s="579">
        <f t="shared" si="5"/>
        <v>0</v>
      </c>
      <c r="Q55" s="176"/>
    </row>
    <row r="56" spans="1:17" ht="18" customHeight="1">
      <c r="A56" s="186"/>
      <c r="B56" s="194" t="s">
        <v>192</v>
      </c>
      <c r="C56" s="188"/>
      <c r="D56" s="192"/>
      <c r="E56" s="305"/>
      <c r="F56" s="193"/>
      <c r="G56" s="125"/>
      <c r="H56" s="76"/>
      <c r="I56" s="579"/>
      <c r="J56" s="579"/>
      <c r="K56" s="579"/>
      <c r="L56" s="214"/>
      <c r="M56" s="76"/>
      <c r="N56" s="579"/>
      <c r="O56" s="579"/>
      <c r="P56" s="579"/>
      <c r="Q56" s="176"/>
    </row>
    <row r="57" spans="1:17" s="682" customFormat="1" ht="18" customHeight="1">
      <c r="A57" s="186">
        <v>35</v>
      </c>
      <c r="B57" s="187" t="s">
        <v>179</v>
      </c>
      <c r="C57" s="188">
        <v>4865076</v>
      </c>
      <c r="D57" s="192" t="s">
        <v>12</v>
      </c>
      <c r="E57" s="305" t="s">
        <v>350</v>
      </c>
      <c r="F57" s="193">
        <v>100</v>
      </c>
      <c r="G57" s="422">
        <v>4109</v>
      </c>
      <c r="H57" s="423">
        <v>3992</v>
      </c>
      <c r="I57" s="583">
        <f>G57-H57</f>
        <v>117</v>
      </c>
      <c r="J57" s="583">
        <f t="shared" si="1"/>
        <v>11700</v>
      </c>
      <c r="K57" s="583">
        <f t="shared" si="2"/>
        <v>0.0117</v>
      </c>
      <c r="L57" s="422">
        <v>23275</v>
      </c>
      <c r="M57" s="423">
        <v>23179</v>
      </c>
      <c r="N57" s="583">
        <f>L57-M57</f>
        <v>96</v>
      </c>
      <c r="O57" s="583">
        <f t="shared" si="4"/>
        <v>9600</v>
      </c>
      <c r="P57" s="583">
        <f t="shared" si="5"/>
        <v>0.0096</v>
      </c>
      <c r="Q57" s="691"/>
    </row>
    <row r="58" spans="1:17" ht="18" customHeight="1">
      <c r="A58" s="186">
        <v>36</v>
      </c>
      <c r="B58" s="190" t="s">
        <v>193</v>
      </c>
      <c r="C58" s="188">
        <v>4865077</v>
      </c>
      <c r="D58" s="192" t="s">
        <v>12</v>
      </c>
      <c r="E58" s="305" t="s">
        <v>350</v>
      </c>
      <c r="F58" s="193">
        <v>100</v>
      </c>
      <c r="G58" s="125"/>
      <c r="H58" s="76"/>
      <c r="I58" s="579">
        <f>G58-H58</f>
        <v>0</v>
      </c>
      <c r="J58" s="579">
        <f t="shared" si="1"/>
        <v>0</v>
      </c>
      <c r="K58" s="579">
        <f t="shared" si="2"/>
        <v>0</v>
      </c>
      <c r="L58" s="504"/>
      <c r="M58" s="76"/>
      <c r="N58" s="579">
        <f>L58-M58</f>
        <v>0</v>
      </c>
      <c r="O58" s="579">
        <f t="shared" si="4"/>
        <v>0</v>
      </c>
      <c r="P58" s="579">
        <f t="shared" si="5"/>
        <v>0</v>
      </c>
      <c r="Q58" s="176"/>
    </row>
    <row r="59" spans="1:17" ht="18" customHeight="1">
      <c r="A59" s="186"/>
      <c r="B59" s="194" t="s">
        <v>173</v>
      </c>
      <c r="C59" s="188"/>
      <c r="D59" s="192"/>
      <c r="E59" s="305"/>
      <c r="F59" s="193"/>
      <c r="G59" s="125"/>
      <c r="H59" s="76"/>
      <c r="I59" s="579"/>
      <c r="J59" s="579"/>
      <c r="K59" s="579"/>
      <c r="L59" s="214"/>
      <c r="M59" s="76"/>
      <c r="N59" s="579"/>
      <c r="O59" s="579"/>
      <c r="P59" s="579"/>
      <c r="Q59" s="176"/>
    </row>
    <row r="60" spans="1:17" ht="18" customHeight="1">
      <c r="A60" s="186">
        <v>37</v>
      </c>
      <c r="B60" s="187" t="s">
        <v>186</v>
      </c>
      <c r="C60" s="188">
        <v>4865093</v>
      </c>
      <c r="D60" s="192" t="s">
        <v>12</v>
      </c>
      <c r="E60" s="305" t="s">
        <v>350</v>
      </c>
      <c r="F60" s="193">
        <v>100</v>
      </c>
      <c r="G60" s="419">
        <v>76255</v>
      </c>
      <c r="H60" s="420">
        <v>75776</v>
      </c>
      <c r="I60" s="579">
        <f>G60-H60</f>
        <v>479</v>
      </c>
      <c r="J60" s="579">
        <f t="shared" si="1"/>
        <v>47900</v>
      </c>
      <c r="K60" s="579">
        <f t="shared" si="2"/>
        <v>0.0479</v>
      </c>
      <c r="L60" s="419">
        <v>68417</v>
      </c>
      <c r="M60" s="420">
        <v>68322</v>
      </c>
      <c r="N60" s="579">
        <f>L60-M60</f>
        <v>95</v>
      </c>
      <c r="O60" s="579">
        <f t="shared" si="4"/>
        <v>9500</v>
      </c>
      <c r="P60" s="579">
        <f t="shared" si="5"/>
        <v>0.0095</v>
      </c>
      <c r="Q60" s="176"/>
    </row>
    <row r="61" spans="1:17" ht="19.5" customHeight="1">
      <c r="A61" s="186">
        <v>38</v>
      </c>
      <c r="B61" s="190" t="s">
        <v>187</v>
      </c>
      <c r="C61" s="188">
        <v>4865094</v>
      </c>
      <c r="D61" s="192" t="s">
        <v>12</v>
      </c>
      <c r="E61" s="305" t="s">
        <v>350</v>
      </c>
      <c r="F61" s="193">
        <v>100</v>
      </c>
      <c r="G61" s="419">
        <v>81354</v>
      </c>
      <c r="H61" s="420">
        <v>80571</v>
      </c>
      <c r="I61" s="579">
        <f>G61-H61</f>
        <v>783</v>
      </c>
      <c r="J61" s="579">
        <f t="shared" si="1"/>
        <v>78300</v>
      </c>
      <c r="K61" s="579">
        <f t="shared" si="2"/>
        <v>0.0783</v>
      </c>
      <c r="L61" s="419">
        <v>66984</v>
      </c>
      <c r="M61" s="420">
        <v>66867</v>
      </c>
      <c r="N61" s="579">
        <f>L61-M61</f>
        <v>117</v>
      </c>
      <c r="O61" s="579">
        <f t="shared" si="4"/>
        <v>11700</v>
      </c>
      <c r="P61" s="579">
        <f t="shared" si="5"/>
        <v>0.0117</v>
      </c>
      <c r="Q61" s="176"/>
    </row>
    <row r="62" spans="1:17" s="682" customFormat="1" ht="15" customHeight="1">
      <c r="A62" s="186">
        <v>39</v>
      </c>
      <c r="B62" s="196" t="s">
        <v>213</v>
      </c>
      <c r="C62" s="188">
        <v>5269199</v>
      </c>
      <c r="D62" s="192" t="s">
        <v>12</v>
      </c>
      <c r="E62" s="305" t="s">
        <v>350</v>
      </c>
      <c r="F62" s="193">
        <v>100</v>
      </c>
      <c r="G62" s="662">
        <v>10636</v>
      </c>
      <c r="H62" s="663">
        <v>9982</v>
      </c>
      <c r="I62" s="589">
        <f>G62-H62</f>
        <v>654</v>
      </c>
      <c r="J62" s="589">
        <f>$F62*I62</f>
        <v>65400</v>
      </c>
      <c r="K62" s="589">
        <f>J62/1000000</f>
        <v>0.0654</v>
      </c>
      <c r="L62" s="662">
        <v>10612</v>
      </c>
      <c r="M62" s="663">
        <v>10099</v>
      </c>
      <c r="N62" s="589">
        <f>L62-M62</f>
        <v>513</v>
      </c>
      <c r="O62" s="589">
        <f>$F62*N62</f>
        <v>51300</v>
      </c>
      <c r="P62" s="589">
        <f>O62/1000000</f>
        <v>0.0513</v>
      </c>
      <c r="Q62" s="766"/>
    </row>
    <row r="63" spans="1:17" ht="19.5" customHeight="1">
      <c r="A63" s="186"/>
      <c r="B63" s="194" t="s">
        <v>179</v>
      </c>
      <c r="C63" s="188"/>
      <c r="D63" s="192"/>
      <c r="E63" s="189"/>
      <c r="F63" s="193"/>
      <c r="G63" s="419"/>
      <c r="H63" s="420"/>
      <c r="I63" s="579"/>
      <c r="J63" s="579"/>
      <c r="K63" s="579"/>
      <c r="L63" s="214"/>
      <c r="M63" s="76"/>
      <c r="N63" s="579"/>
      <c r="O63" s="579"/>
      <c r="P63" s="579"/>
      <c r="Q63" s="176"/>
    </row>
    <row r="64" spans="1:17" ht="18">
      <c r="A64" s="186">
        <v>40</v>
      </c>
      <c r="B64" s="187" t="s">
        <v>180</v>
      </c>
      <c r="C64" s="188">
        <v>4865143</v>
      </c>
      <c r="D64" s="192" t="s">
        <v>12</v>
      </c>
      <c r="E64" s="189" t="s">
        <v>13</v>
      </c>
      <c r="F64" s="193">
        <v>100</v>
      </c>
      <c r="G64" s="419">
        <v>95996</v>
      </c>
      <c r="H64" s="420">
        <v>90341</v>
      </c>
      <c r="I64" s="579">
        <f>G64-H64</f>
        <v>5655</v>
      </c>
      <c r="J64" s="579">
        <f t="shared" si="1"/>
        <v>565500</v>
      </c>
      <c r="K64" s="579">
        <f t="shared" si="2"/>
        <v>0.5655</v>
      </c>
      <c r="L64" s="419">
        <v>910763</v>
      </c>
      <c r="M64" s="420">
        <v>910763</v>
      </c>
      <c r="N64" s="579">
        <f>L64-M64</f>
        <v>0</v>
      </c>
      <c r="O64" s="579">
        <f t="shared" si="4"/>
        <v>0</v>
      </c>
      <c r="P64" s="579">
        <f t="shared" si="5"/>
        <v>0</v>
      </c>
      <c r="Q64" s="545"/>
    </row>
    <row r="65" spans="1:20" ht="18" customHeight="1" thickBot="1">
      <c r="A65" s="197"/>
      <c r="B65" s="198"/>
      <c r="C65" s="199"/>
      <c r="D65" s="200"/>
      <c r="E65" s="201"/>
      <c r="F65" s="202"/>
      <c r="G65" s="203"/>
      <c r="H65" s="204"/>
      <c r="I65" s="205"/>
      <c r="J65" s="205"/>
      <c r="K65" s="205"/>
      <c r="L65" s="206"/>
      <c r="M65" s="204"/>
      <c r="N65" s="205"/>
      <c r="O65" s="205"/>
      <c r="P65" s="205"/>
      <c r="Q65" s="208"/>
      <c r="R65" s="90"/>
      <c r="S65" s="90"/>
      <c r="T65" s="90"/>
    </row>
    <row r="66" spans="1:20" ht="15.75" customHeight="1" thickTop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0"/>
      <c r="R66" s="90"/>
      <c r="S66" s="90"/>
      <c r="T66" s="90"/>
    </row>
    <row r="67" spans="1:20" ht="24" thickBot="1">
      <c r="A67" s="499" t="s">
        <v>370</v>
      </c>
      <c r="G67" s="19"/>
      <c r="H67" s="19"/>
      <c r="I67" s="53" t="s">
        <v>401</v>
      </c>
      <c r="J67" s="19"/>
      <c r="K67" s="19"/>
      <c r="L67" s="19"/>
      <c r="M67" s="19"/>
      <c r="N67" s="53" t="s">
        <v>402</v>
      </c>
      <c r="O67" s="19"/>
      <c r="P67" s="19"/>
      <c r="R67" s="90"/>
      <c r="S67" s="90"/>
      <c r="T67" s="90"/>
    </row>
    <row r="68" spans="1:20" ht="39.75" thickBot="1" thickTop="1">
      <c r="A68" s="38" t="s">
        <v>8</v>
      </c>
      <c r="B68" s="35" t="s">
        <v>9</v>
      </c>
      <c r="C68" s="36" t="s">
        <v>1</v>
      </c>
      <c r="D68" s="36" t="s">
        <v>2</v>
      </c>
      <c r="E68" s="36" t="s">
        <v>3</v>
      </c>
      <c r="F68" s="36" t="s">
        <v>10</v>
      </c>
      <c r="G68" s="38" t="str">
        <f>G5</f>
        <v>FINAL READING 01/11/2015</v>
      </c>
      <c r="H68" s="36" t="str">
        <f>H5</f>
        <v>INTIAL READING 01/10/2015</v>
      </c>
      <c r="I68" s="36" t="s">
        <v>4</v>
      </c>
      <c r="J68" s="36" t="s">
        <v>5</v>
      </c>
      <c r="K68" s="36" t="s">
        <v>6</v>
      </c>
      <c r="L68" s="38" t="str">
        <f>G68</f>
        <v>FINAL READING 01/11/2015</v>
      </c>
      <c r="M68" s="36" t="str">
        <f>H68</f>
        <v>INTIAL READING 01/10/2015</v>
      </c>
      <c r="N68" s="36" t="s">
        <v>4</v>
      </c>
      <c r="O68" s="36" t="s">
        <v>5</v>
      </c>
      <c r="P68" s="36" t="s">
        <v>6</v>
      </c>
      <c r="Q68" s="209" t="s">
        <v>313</v>
      </c>
      <c r="R68" s="90"/>
      <c r="S68" s="90"/>
      <c r="T68" s="90"/>
    </row>
    <row r="69" spans="1:20" ht="15.75" customHeight="1" thickTop="1">
      <c r="A69" s="518"/>
      <c r="B69" s="519"/>
      <c r="C69" s="519"/>
      <c r="D69" s="519"/>
      <c r="E69" s="519"/>
      <c r="F69" s="522"/>
      <c r="G69" s="519"/>
      <c r="H69" s="519"/>
      <c r="I69" s="519"/>
      <c r="J69" s="519"/>
      <c r="K69" s="522"/>
      <c r="L69" s="519"/>
      <c r="M69" s="519"/>
      <c r="N69" s="519"/>
      <c r="O69" s="519"/>
      <c r="P69" s="519"/>
      <c r="Q69" s="523"/>
      <c r="R69" s="90"/>
      <c r="S69" s="90"/>
      <c r="T69" s="90"/>
    </row>
    <row r="70" spans="1:20" ht="15.75" customHeight="1">
      <c r="A70" s="520"/>
      <c r="B70" s="385" t="s">
        <v>367</v>
      </c>
      <c r="C70" s="413"/>
      <c r="D70" s="437"/>
      <c r="E70" s="404"/>
      <c r="F70" s="193"/>
      <c r="G70" s="521"/>
      <c r="H70" s="521"/>
      <c r="I70" s="521"/>
      <c r="J70" s="521"/>
      <c r="K70" s="521"/>
      <c r="L70" s="520"/>
      <c r="M70" s="521"/>
      <c r="N70" s="521"/>
      <c r="O70" s="521"/>
      <c r="P70" s="521"/>
      <c r="Q70" s="524"/>
      <c r="R70" s="90"/>
      <c r="S70" s="90"/>
      <c r="T70" s="90"/>
    </row>
    <row r="71" spans="1:20" s="682" customFormat="1" ht="15.75" customHeight="1">
      <c r="A71" s="186">
        <v>1</v>
      </c>
      <c r="B71" s="187" t="s">
        <v>368</v>
      </c>
      <c r="C71" s="188">
        <v>4902555</v>
      </c>
      <c r="D71" s="437" t="s">
        <v>12</v>
      </c>
      <c r="E71" s="404" t="s">
        <v>350</v>
      </c>
      <c r="F71" s="193">
        <v>-75</v>
      </c>
      <c r="G71" s="422">
        <v>1841</v>
      </c>
      <c r="H71" s="423">
        <v>1582</v>
      </c>
      <c r="I71" s="340">
        <f>G71-H71</f>
        <v>259</v>
      </c>
      <c r="J71" s="340">
        <f>$F71*I71</f>
        <v>-19425</v>
      </c>
      <c r="K71" s="340">
        <f>J71/1000000</f>
        <v>-0.019425</v>
      </c>
      <c r="L71" s="422">
        <v>6946</v>
      </c>
      <c r="M71" s="423">
        <v>6767</v>
      </c>
      <c r="N71" s="340">
        <f>L71-M71</f>
        <v>179</v>
      </c>
      <c r="O71" s="340">
        <f>$F71*N71</f>
        <v>-13425</v>
      </c>
      <c r="P71" s="340">
        <f>O71/1000000</f>
        <v>-0.013425</v>
      </c>
      <c r="Q71" s="717"/>
      <c r="R71" s="108"/>
      <c r="S71" s="108"/>
      <c r="T71" s="108"/>
    </row>
    <row r="72" spans="1:20" s="750" customFormat="1" ht="15.75" customHeight="1" thickBot="1">
      <c r="A72" s="197">
        <v>2</v>
      </c>
      <c r="B72" s="672" t="s">
        <v>369</v>
      </c>
      <c r="C72" s="199">
        <v>4902581</v>
      </c>
      <c r="D72" s="200" t="s">
        <v>12</v>
      </c>
      <c r="E72" s="201" t="s">
        <v>350</v>
      </c>
      <c r="F72" s="210">
        <v>-100</v>
      </c>
      <c r="G72" s="751">
        <v>323</v>
      </c>
      <c r="H72" s="210">
        <v>159</v>
      </c>
      <c r="I72" s="210">
        <f>G72-H72</f>
        <v>164</v>
      </c>
      <c r="J72" s="210">
        <f>$F72*I72</f>
        <v>-16400</v>
      </c>
      <c r="K72" s="210">
        <f>J72/1000000</f>
        <v>-0.0164</v>
      </c>
      <c r="L72" s="197">
        <v>1484</v>
      </c>
      <c r="M72" s="210">
        <v>1378</v>
      </c>
      <c r="N72" s="210">
        <f>L72-M72</f>
        <v>106</v>
      </c>
      <c r="O72" s="210">
        <f>$F72*N72</f>
        <v>-10600</v>
      </c>
      <c r="P72" s="210">
        <f>O72/1000000</f>
        <v>-0.0106</v>
      </c>
      <c r="Q72" s="755"/>
      <c r="R72" s="307"/>
      <c r="S72" s="307"/>
      <c r="T72" s="307"/>
    </row>
    <row r="73" spans="1:20" ht="15.75" customHeight="1" thickTop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90"/>
      <c r="R73" s="90"/>
      <c r="S73" s="90"/>
      <c r="T73" s="90"/>
    </row>
    <row r="74" spans="1:20" ht="15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90"/>
      <c r="R74" s="90"/>
      <c r="S74" s="90"/>
      <c r="T74" s="90"/>
    </row>
    <row r="75" spans="1:16" ht="25.5" customHeight="1">
      <c r="A75" s="207" t="s">
        <v>342</v>
      </c>
      <c r="B75" s="87"/>
      <c r="C75" s="88"/>
      <c r="D75" s="87"/>
      <c r="E75" s="87"/>
      <c r="F75" s="87"/>
      <c r="G75" s="87"/>
      <c r="H75" s="87"/>
      <c r="I75" s="87"/>
      <c r="J75" s="87"/>
      <c r="K75" s="642">
        <f>SUM(K9:K65)+SUM(K71:K72)-K34</f>
        <v>4.42155</v>
      </c>
      <c r="L75" s="643"/>
      <c r="M75" s="643"/>
      <c r="N75" s="643"/>
      <c r="O75" s="643"/>
      <c r="P75" s="642">
        <f>SUM(P9:P65)+SUM(P71:P72)-P34</f>
        <v>0.5474000000000003</v>
      </c>
    </row>
    <row r="76" spans="1:16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1:16" ht="9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1:16" ht="12.75" hidden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16" ht="23.25" customHeight="1" thickBot="1">
      <c r="A79" s="87"/>
      <c r="B79" s="87"/>
      <c r="C79" s="291"/>
      <c r="D79" s="87"/>
      <c r="E79" s="87"/>
      <c r="F79" s="87"/>
      <c r="G79" s="87"/>
      <c r="H79" s="87"/>
      <c r="I79" s="87"/>
      <c r="J79" s="293"/>
      <c r="K79" s="308" t="s">
        <v>343</v>
      </c>
      <c r="L79" s="87"/>
      <c r="M79" s="87"/>
      <c r="N79" s="87"/>
      <c r="O79" s="87"/>
      <c r="P79" s="308" t="s">
        <v>344</v>
      </c>
    </row>
    <row r="80" spans="1:17" ht="20.25">
      <c r="A80" s="288"/>
      <c r="B80" s="289"/>
      <c r="C80" s="207"/>
      <c r="D80" s="54"/>
      <c r="E80" s="54"/>
      <c r="F80" s="54"/>
      <c r="G80" s="54"/>
      <c r="H80" s="54"/>
      <c r="I80" s="54"/>
      <c r="J80" s="290"/>
      <c r="K80" s="289"/>
      <c r="L80" s="289"/>
      <c r="M80" s="289"/>
      <c r="N80" s="289"/>
      <c r="O80" s="289"/>
      <c r="P80" s="289"/>
      <c r="Q80" s="55"/>
    </row>
    <row r="81" spans="1:17" ht="20.25">
      <c r="A81" s="292"/>
      <c r="B81" s="207" t="s">
        <v>340</v>
      </c>
      <c r="C81" s="207"/>
      <c r="D81" s="283"/>
      <c r="E81" s="283"/>
      <c r="F81" s="283"/>
      <c r="G81" s="283"/>
      <c r="H81" s="283"/>
      <c r="I81" s="283"/>
      <c r="J81" s="283"/>
      <c r="K81" s="644">
        <f>K75</f>
        <v>4.42155</v>
      </c>
      <c r="L81" s="645"/>
      <c r="M81" s="645"/>
      <c r="N81" s="645"/>
      <c r="O81" s="645"/>
      <c r="P81" s="644">
        <f>P75</f>
        <v>0.5474000000000003</v>
      </c>
      <c r="Q81" s="56"/>
    </row>
    <row r="82" spans="1:17" ht="20.25">
      <c r="A82" s="292"/>
      <c r="B82" s="207"/>
      <c r="C82" s="207"/>
      <c r="D82" s="283"/>
      <c r="E82" s="283"/>
      <c r="F82" s="283"/>
      <c r="G82" s="283"/>
      <c r="H82" s="283"/>
      <c r="I82" s="285"/>
      <c r="J82" s="126"/>
      <c r="K82" s="75"/>
      <c r="L82" s="75"/>
      <c r="M82" s="75"/>
      <c r="N82" s="75"/>
      <c r="O82" s="75"/>
      <c r="P82" s="75"/>
      <c r="Q82" s="56"/>
    </row>
    <row r="83" spans="1:17" ht="20.25">
      <c r="A83" s="292"/>
      <c r="B83" s="207" t="s">
        <v>333</v>
      </c>
      <c r="C83" s="207"/>
      <c r="D83" s="283"/>
      <c r="E83" s="283"/>
      <c r="F83" s="283"/>
      <c r="G83" s="283"/>
      <c r="H83" s="283"/>
      <c r="I83" s="283"/>
      <c r="J83" s="283"/>
      <c r="K83" s="644">
        <f>'STEPPED UP GENCO'!K45</f>
        <v>0.1617525</v>
      </c>
      <c r="L83" s="644"/>
      <c r="M83" s="644"/>
      <c r="N83" s="644"/>
      <c r="O83" s="644"/>
      <c r="P83" s="644">
        <f>'STEPPED UP GENCO'!P45</f>
        <v>-0.39126389250000004</v>
      </c>
      <c r="Q83" s="56"/>
    </row>
    <row r="84" spans="1:17" ht="20.25">
      <c r="A84" s="292"/>
      <c r="B84" s="207"/>
      <c r="C84" s="207"/>
      <c r="D84" s="286"/>
      <c r="E84" s="286"/>
      <c r="F84" s="286"/>
      <c r="G84" s="286"/>
      <c r="H84" s="286"/>
      <c r="I84" s="287"/>
      <c r="J84" s="282"/>
      <c r="K84" s="19"/>
      <c r="L84" s="19"/>
      <c r="M84" s="19"/>
      <c r="N84" s="19"/>
      <c r="O84" s="19"/>
      <c r="P84" s="19"/>
      <c r="Q84" s="56"/>
    </row>
    <row r="85" spans="1:17" ht="20.25">
      <c r="A85" s="292"/>
      <c r="B85" s="207" t="s">
        <v>341</v>
      </c>
      <c r="C85" s="207"/>
      <c r="D85" s="19"/>
      <c r="E85" s="19"/>
      <c r="F85" s="19"/>
      <c r="G85" s="19"/>
      <c r="H85" s="19"/>
      <c r="I85" s="19"/>
      <c r="J85" s="19"/>
      <c r="K85" s="295">
        <f>SUM(K81:K84)</f>
        <v>4.5833025</v>
      </c>
      <c r="L85" s="19"/>
      <c r="M85" s="19"/>
      <c r="N85" s="19"/>
      <c r="O85" s="19"/>
      <c r="P85" s="478">
        <f>SUM(P81:P84)</f>
        <v>0.1561361075000003</v>
      </c>
      <c r="Q85" s="56"/>
    </row>
    <row r="86" spans="1:17" ht="20.25">
      <c r="A86" s="270"/>
      <c r="B86" s="19"/>
      <c r="C86" s="20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6"/>
    </row>
    <row r="87" spans="1:17" ht="13.5" thickBot="1">
      <c r="A87" s="271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18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34">
      <selection activeCell="L19" sqref="L1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37" t="str">
        <f>NDPL!Q1</f>
        <v>October-2015</v>
      </c>
      <c r="Q2" s="337"/>
    </row>
    <row r="3" ht="23.25">
      <c r="A3" s="218" t="s">
        <v>217</v>
      </c>
    </row>
    <row r="4" spans="1:16" ht="24" thickBot="1">
      <c r="A4" s="3"/>
      <c r="G4" s="19"/>
      <c r="H4" s="19"/>
      <c r="I4" s="53" t="s">
        <v>401</v>
      </c>
      <c r="J4" s="19"/>
      <c r="K4" s="19"/>
      <c r="L4" s="19"/>
      <c r="M4" s="19"/>
      <c r="N4" s="53" t="s">
        <v>402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6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6" t="s">
        <v>6</v>
      </c>
      <c r="Q5" s="209" t="s">
        <v>313</v>
      </c>
    </row>
    <row r="6" ht="14.25" thickBot="1" thickTop="1"/>
    <row r="7" spans="1:17" ht="24" customHeight="1" thickTop="1">
      <c r="A7" s="566" t="s">
        <v>234</v>
      </c>
      <c r="B7" s="66"/>
      <c r="C7" s="67"/>
      <c r="D7" s="67"/>
      <c r="E7" s="67"/>
      <c r="F7" s="67"/>
      <c r="G7" s="70"/>
      <c r="H7" s="69"/>
      <c r="I7" s="69"/>
      <c r="J7" s="69"/>
      <c r="K7" s="618"/>
      <c r="L7" s="548"/>
      <c r="M7" s="503"/>
      <c r="N7" s="69"/>
      <c r="O7" s="69"/>
      <c r="P7" s="629"/>
      <c r="Q7" s="175"/>
    </row>
    <row r="8" spans="1:17" ht="24" customHeight="1">
      <c r="A8" s="317" t="s">
        <v>218</v>
      </c>
      <c r="B8" s="217"/>
      <c r="C8" s="217"/>
      <c r="D8" s="217"/>
      <c r="E8" s="217"/>
      <c r="F8" s="217"/>
      <c r="G8" s="124"/>
      <c r="H8" s="75"/>
      <c r="I8" s="76"/>
      <c r="J8" s="76"/>
      <c r="K8" s="619"/>
      <c r="L8" s="214"/>
      <c r="M8" s="76"/>
      <c r="N8" s="76"/>
      <c r="O8" s="76"/>
      <c r="P8" s="630"/>
      <c r="Q8" s="176"/>
    </row>
    <row r="9" spans="1:17" ht="24" customHeight="1">
      <c r="A9" s="565" t="s">
        <v>219</v>
      </c>
      <c r="B9" s="217"/>
      <c r="C9" s="217"/>
      <c r="D9" s="217"/>
      <c r="E9" s="217"/>
      <c r="F9" s="217"/>
      <c r="G9" s="124"/>
      <c r="H9" s="75"/>
      <c r="I9" s="76"/>
      <c r="J9" s="76"/>
      <c r="K9" s="619"/>
      <c r="L9" s="214"/>
      <c r="M9" s="76"/>
      <c r="N9" s="76"/>
      <c r="O9" s="76"/>
      <c r="P9" s="630"/>
      <c r="Q9" s="176"/>
    </row>
    <row r="10" spans="1:17" ht="24" customHeight="1">
      <c r="A10" s="316">
        <v>1</v>
      </c>
      <c r="B10" s="319" t="s">
        <v>237</v>
      </c>
      <c r="C10" s="555">
        <v>4864848</v>
      </c>
      <c r="D10" s="321" t="s">
        <v>12</v>
      </c>
      <c r="E10" s="320" t="s">
        <v>350</v>
      </c>
      <c r="F10" s="321">
        <v>1000</v>
      </c>
      <c r="G10" s="591">
        <v>2416</v>
      </c>
      <c r="H10" s="592">
        <v>2416</v>
      </c>
      <c r="I10" s="560">
        <f aca="true" t="shared" si="0" ref="I10:I15">G10-H10</f>
        <v>0</v>
      </c>
      <c r="J10" s="560">
        <f aca="true" t="shared" si="1" ref="J10:J34">$F10*I10</f>
        <v>0</v>
      </c>
      <c r="K10" s="620">
        <f aca="true" t="shared" si="2" ref="K10:K34">J10/1000000</f>
        <v>0</v>
      </c>
      <c r="L10" s="591">
        <v>30839</v>
      </c>
      <c r="M10" s="592">
        <v>30559</v>
      </c>
      <c r="N10" s="560">
        <f aca="true" t="shared" si="3" ref="N10:N15">L10-M10</f>
        <v>280</v>
      </c>
      <c r="O10" s="560">
        <f aca="true" t="shared" si="4" ref="O10:O34">$F10*N10</f>
        <v>280000</v>
      </c>
      <c r="P10" s="631">
        <f aca="true" t="shared" si="5" ref="P10:P34">O10/1000000</f>
        <v>0.28</v>
      </c>
      <c r="Q10" s="176"/>
    </row>
    <row r="11" spans="1:17" ht="24" customHeight="1">
      <c r="A11" s="316">
        <v>2</v>
      </c>
      <c r="B11" s="319" t="s">
        <v>238</v>
      </c>
      <c r="C11" s="555">
        <v>4864849</v>
      </c>
      <c r="D11" s="321" t="s">
        <v>12</v>
      </c>
      <c r="E11" s="320" t="s">
        <v>350</v>
      </c>
      <c r="F11" s="321">
        <v>1000</v>
      </c>
      <c r="G11" s="591">
        <v>1482</v>
      </c>
      <c r="H11" s="592">
        <v>1482</v>
      </c>
      <c r="I11" s="560">
        <f t="shared" si="0"/>
        <v>0</v>
      </c>
      <c r="J11" s="560">
        <f t="shared" si="1"/>
        <v>0</v>
      </c>
      <c r="K11" s="620">
        <f t="shared" si="2"/>
        <v>0</v>
      </c>
      <c r="L11" s="591">
        <v>32332</v>
      </c>
      <c r="M11" s="592">
        <v>32123</v>
      </c>
      <c r="N11" s="560">
        <f t="shared" si="3"/>
        <v>209</v>
      </c>
      <c r="O11" s="560">
        <f t="shared" si="4"/>
        <v>209000</v>
      </c>
      <c r="P11" s="631">
        <f t="shared" si="5"/>
        <v>0.209</v>
      </c>
      <c r="Q11" s="176"/>
    </row>
    <row r="12" spans="1:17" ht="24" customHeight="1">
      <c r="A12" s="316">
        <v>3</v>
      </c>
      <c r="B12" s="319" t="s">
        <v>220</v>
      </c>
      <c r="C12" s="555">
        <v>4864846</v>
      </c>
      <c r="D12" s="321" t="s">
        <v>12</v>
      </c>
      <c r="E12" s="320" t="s">
        <v>350</v>
      </c>
      <c r="F12" s="321">
        <v>1000</v>
      </c>
      <c r="G12" s="591">
        <v>3920</v>
      </c>
      <c r="H12" s="592">
        <v>3919</v>
      </c>
      <c r="I12" s="560">
        <f t="shared" si="0"/>
        <v>1</v>
      </c>
      <c r="J12" s="560">
        <f t="shared" si="1"/>
        <v>1000</v>
      </c>
      <c r="K12" s="620">
        <f t="shared" si="2"/>
        <v>0.001</v>
      </c>
      <c r="L12" s="591">
        <v>39908</v>
      </c>
      <c r="M12" s="592">
        <v>39452</v>
      </c>
      <c r="N12" s="560">
        <f t="shared" si="3"/>
        <v>456</v>
      </c>
      <c r="O12" s="560">
        <f t="shared" si="4"/>
        <v>456000</v>
      </c>
      <c r="P12" s="631">
        <f t="shared" si="5"/>
        <v>0.456</v>
      </c>
      <c r="Q12" s="176"/>
    </row>
    <row r="13" spans="1:17" s="682" customFormat="1" ht="24" customHeight="1">
      <c r="A13" s="316">
        <v>4</v>
      </c>
      <c r="B13" s="319" t="s">
        <v>221</v>
      </c>
      <c r="C13" s="555">
        <v>4864828</v>
      </c>
      <c r="D13" s="321" t="s">
        <v>12</v>
      </c>
      <c r="E13" s="320" t="s">
        <v>350</v>
      </c>
      <c r="F13" s="321">
        <v>133.333</v>
      </c>
      <c r="G13" s="675">
        <v>3</v>
      </c>
      <c r="H13" s="676">
        <v>3</v>
      </c>
      <c r="I13" s="677">
        <f>G13-H13</f>
        <v>0</v>
      </c>
      <c r="J13" s="677">
        <f>$F13*I13</f>
        <v>0</v>
      </c>
      <c r="K13" s="721">
        <f>J13/1000000</f>
        <v>0</v>
      </c>
      <c r="L13" s="675">
        <v>10914</v>
      </c>
      <c r="M13" s="676">
        <v>10342</v>
      </c>
      <c r="N13" s="677">
        <f>L13-M13</f>
        <v>572</v>
      </c>
      <c r="O13" s="677">
        <f>$F13*N13</f>
        <v>76266.476</v>
      </c>
      <c r="P13" s="722">
        <f>O13/1000000</f>
        <v>0.076266476</v>
      </c>
      <c r="Q13" s="691"/>
    </row>
    <row r="14" spans="1:17" s="682" customFormat="1" ht="24" customHeight="1">
      <c r="A14" s="316">
        <v>5</v>
      </c>
      <c r="B14" s="319" t="s">
        <v>410</v>
      </c>
      <c r="C14" s="555">
        <v>4864850</v>
      </c>
      <c r="D14" s="321" t="s">
        <v>12</v>
      </c>
      <c r="E14" s="320" t="s">
        <v>350</v>
      </c>
      <c r="F14" s="321">
        <v>1000</v>
      </c>
      <c r="G14" s="675">
        <v>5327</v>
      </c>
      <c r="H14" s="676">
        <v>5327</v>
      </c>
      <c r="I14" s="677">
        <f t="shared" si="0"/>
        <v>0</v>
      </c>
      <c r="J14" s="677">
        <f t="shared" si="1"/>
        <v>0</v>
      </c>
      <c r="K14" s="721">
        <f t="shared" si="2"/>
        <v>0</v>
      </c>
      <c r="L14" s="675">
        <v>11023</v>
      </c>
      <c r="M14" s="676">
        <v>11023</v>
      </c>
      <c r="N14" s="677">
        <f t="shared" si="3"/>
        <v>0</v>
      </c>
      <c r="O14" s="677">
        <f t="shared" si="4"/>
        <v>0</v>
      </c>
      <c r="P14" s="722">
        <f t="shared" si="5"/>
        <v>0</v>
      </c>
      <c r="Q14" s="691"/>
    </row>
    <row r="15" spans="1:17" s="682" customFormat="1" ht="24" customHeight="1">
      <c r="A15" s="316">
        <v>6</v>
      </c>
      <c r="B15" s="319" t="s">
        <v>409</v>
      </c>
      <c r="C15" s="555">
        <v>4864900</v>
      </c>
      <c r="D15" s="321" t="s">
        <v>12</v>
      </c>
      <c r="E15" s="320" t="s">
        <v>350</v>
      </c>
      <c r="F15" s="321">
        <v>500</v>
      </c>
      <c r="G15" s="675">
        <v>12435</v>
      </c>
      <c r="H15" s="676">
        <v>12358</v>
      </c>
      <c r="I15" s="677">
        <f t="shared" si="0"/>
        <v>77</v>
      </c>
      <c r="J15" s="677">
        <f>$F15*I15</f>
        <v>38500</v>
      </c>
      <c r="K15" s="721">
        <f>J15/1000000</f>
        <v>0.0385</v>
      </c>
      <c r="L15" s="675">
        <v>60601</v>
      </c>
      <c r="M15" s="676">
        <v>60469</v>
      </c>
      <c r="N15" s="677">
        <f t="shared" si="3"/>
        <v>132</v>
      </c>
      <c r="O15" s="677">
        <f>$F15*N15</f>
        <v>66000</v>
      </c>
      <c r="P15" s="722">
        <f>O15/1000000</f>
        <v>0.066</v>
      </c>
      <c r="Q15" s="691"/>
    </row>
    <row r="16" spans="1:17" ht="24" customHeight="1">
      <c r="A16" s="563" t="s">
        <v>222</v>
      </c>
      <c r="B16" s="322"/>
      <c r="C16" s="556"/>
      <c r="D16" s="323"/>
      <c r="E16" s="322"/>
      <c r="F16" s="323"/>
      <c r="G16" s="561"/>
      <c r="H16" s="560"/>
      <c r="I16" s="560"/>
      <c r="J16" s="560"/>
      <c r="K16" s="620"/>
      <c r="L16" s="561"/>
      <c r="M16" s="560"/>
      <c r="N16" s="560"/>
      <c r="O16" s="560"/>
      <c r="P16" s="631"/>
      <c r="Q16" s="176"/>
    </row>
    <row r="17" spans="1:17" ht="24" customHeight="1">
      <c r="A17" s="564">
        <v>7</v>
      </c>
      <c r="B17" s="322" t="s">
        <v>239</v>
      </c>
      <c r="C17" s="556">
        <v>4864804</v>
      </c>
      <c r="D17" s="323" t="s">
        <v>12</v>
      </c>
      <c r="E17" s="320" t="s">
        <v>350</v>
      </c>
      <c r="F17" s="323">
        <v>100</v>
      </c>
      <c r="G17" s="591">
        <v>995207</v>
      </c>
      <c r="H17" s="592">
        <v>995207</v>
      </c>
      <c r="I17" s="560">
        <f>G17-H17</f>
        <v>0</v>
      </c>
      <c r="J17" s="560">
        <f t="shared" si="1"/>
        <v>0</v>
      </c>
      <c r="K17" s="620">
        <f t="shared" si="2"/>
        <v>0</v>
      </c>
      <c r="L17" s="591">
        <v>999945</v>
      </c>
      <c r="M17" s="592">
        <v>999945</v>
      </c>
      <c r="N17" s="560">
        <f>L17-M17</f>
        <v>0</v>
      </c>
      <c r="O17" s="560">
        <f t="shared" si="4"/>
        <v>0</v>
      </c>
      <c r="P17" s="631">
        <f t="shared" si="5"/>
        <v>0</v>
      </c>
      <c r="Q17" s="176"/>
    </row>
    <row r="18" spans="1:17" ht="24" customHeight="1">
      <c r="A18" s="564">
        <v>8</v>
      </c>
      <c r="B18" s="322" t="s">
        <v>238</v>
      </c>
      <c r="C18" s="556">
        <v>4865163</v>
      </c>
      <c r="D18" s="323" t="s">
        <v>12</v>
      </c>
      <c r="E18" s="320" t="s">
        <v>350</v>
      </c>
      <c r="F18" s="323">
        <v>100</v>
      </c>
      <c r="G18" s="591">
        <v>996171</v>
      </c>
      <c r="H18" s="592">
        <v>996175</v>
      </c>
      <c r="I18" s="560">
        <f>G18-H18</f>
        <v>-4</v>
      </c>
      <c r="J18" s="560">
        <f t="shared" si="1"/>
        <v>-400</v>
      </c>
      <c r="K18" s="620">
        <f t="shared" si="2"/>
        <v>-0.0004</v>
      </c>
      <c r="L18" s="591">
        <v>1000135</v>
      </c>
      <c r="M18" s="592">
        <v>999925</v>
      </c>
      <c r="N18" s="560">
        <f>L18-M18</f>
        <v>210</v>
      </c>
      <c r="O18" s="560">
        <f t="shared" si="4"/>
        <v>21000</v>
      </c>
      <c r="P18" s="631">
        <f t="shared" si="5"/>
        <v>0.021</v>
      </c>
      <c r="Q18" s="176"/>
    </row>
    <row r="19" spans="1:17" ht="24" customHeight="1">
      <c r="A19" s="324"/>
      <c r="B19" s="322"/>
      <c r="C19" s="556"/>
      <c r="D19" s="323"/>
      <c r="E19" s="104"/>
      <c r="F19" s="323"/>
      <c r="G19" s="214"/>
      <c r="H19" s="76"/>
      <c r="I19" s="76"/>
      <c r="J19" s="76"/>
      <c r="K19" s="619"/>
      <c r="L19" s="214"/>
      <c r="M19" s="76"/>
      <c r="N19" s="76"/>
      <c r="O19" s="76"/>
      <c r="P19" s="630"/>
      <c r="Q19" s="176"/>
    </row>
    <row r="20" spans="1:17" ht="24" customHeight="1">
      <c r="A20" s="324"/>
      <c r="B20" s="328" t="s">
        <v>233</v>
      </c>
      <c r="C20" s="557"/>
      <c r="D20" s="323"/>
      <c r="E20" s="322"/>
      <c r="F20" s="325"/>
      <c r="G20" s="214"/>
      <c r="H20" s="76"/>
      <c r="I20" s="76"/>
      <c r="J20" s="76"/>
      <c r="K20" s="621">
        <f>SUM(K10:K18)</f>
        <v>0.0391</v>
      </c>
      <c r="L20" s="549"/>
      <c r="M20" s="314"/>
      <c r="N20" s="314"/>
      <c r="O20" s="314"/>
      <c r="P20" s="632">
        <f>SUM(P10:P18)</f>
        <v>1.108266476</v>
      </c>
      <c r="Q20" s="176"/>
    </row>
    <row r="21" spans="1:17" ht="24" customHeight="1">
      <c r="A21" s="324"/>
      <c r="B21" s="216"/>
      <c r="C21" s="557"/>
      <c r="D21" s="323"/>
      <c r="E21" s="322"/>
      <c r="F21" s="325"/>
      <c r="G21" s="214"/>
      <c r="H21" s="76"/>
      <c r="I21" s="76"/>
      <c r="J21" s="76"/>
      <c r="K21" s="622"/>
      <c r="L21" s="214"/>
      <c r="M21" s="76"/>
      <c r="N21" s="76"/>
      <c r="O21" s="76"/>
      <c r="P21" s="633"/>
      <c r="Q21" s="176"/>
    </row>
    <row r="22" spans="1:17" ht="24" customHeight="1">
      <c r="A22" s="563" t="s">
        <v>223</v>
      </c>
      <c r="B22" s="217"/>
      <c r="C22" s="315"/>
      <c r="D22" s="325"/>
      <c r="E22" s="217"/>
      <c r="F22" s="325"/>
      <c r="G22" s="214"/>
      <c r="H22" s="76"/>
      <c r="I22" s="76"/>
      <c r="J22" s="76"/>
      <c r="K22" s="619"/>
      <c r="L22" s="214"/>
      <c r="M22" s="76"/>
      <c r="N22" s="76"/>
      <c r="O22" s="76"/>
      <c r="P22" s="630"/>
      <c r="Q22" s="176"/>
    </row>
    <row r="23" spans="1:17" ht="24" customHeight="1">
      <c r="A23" s="324"/>
      <c r="B23" s="217"/>
      <c r="C23" s="315"/>
      <c r="D23" s="325"/>
      <c r="E23" s="217"/>
      <c r="F23" s="325"/>
      <c r="G23" s="214"/>
      <c r="H23" s="76"/>
      <c r="I23" s="76"/>
      <c r="J23" s="76"/>
      <c r="K23" s="619"/>
      <c r="L23" s="214"/>
      <c r="M23" s="76"/>
      <c r="N23" s="76"/>
      <c r="O23" s="76"/>
      <c r="P23" s="630"/>
      <c r="Q23" s="176"/>
    </row>
    <row r="24" spans="1:17" s="682" customFormat="1" ht="24" customHeight="1">
      <c r="A24" s="316">
        <v>9</v>
      </c>
      <c r="B24" s="104" t="s">
        <v>224</v>
      </c>
      <c r="C24" s="555">
        <v>4865065</v>
      </c>
      <c r="D24" s="348" t="s">
        <v>12</v>
      </c>
      <c r="E24" s="320" t="s">
        <v>350</v>
      </c>
      <c r="F24" s="321">
        <v>100</v>
      </c>
      <c r="G24" s="675">
        <v>3437</v>
      </c>
      <c r="H24" s="676">
        <v>3437</v>
      </c>
      <c r="I24" s="677">
        <f aca="true" t="shared" si="6" ref="I24:I30">G24-H24</f>
        <v>0</v>
      </c>
      <c r="J24" s="677">
        <f t="shared" si="1"/>
        <v>0</v>
      </c>
      <c r="K24" s="721">
        <f t="shared" si="2"/>
        <v>0</v>
      </c>
      <c r="L24" s="675">
        <v>34364</v>
      </c>
      <c r="M24" s="676">
        <v>34364</v>
      </c>
      <c r="N24" s="677">
        <f aca="true" t="shared" si="7" ref="N24:N30">L24-M24</f>
        <v>0</v>
      </c>
      <c r="O24" s="677">
        <f t="shared" si="4"/>
        <v>0</v>
      </c>
      <c r="P24" s="722">
        <f t="shared" si="5"/>
        <v>0</v>
      </c>
      <c r="Q24" s="691"/>
    </row>
    <row r="25" spans="1:17" s="682" customFormat="1" ht="24" customHeight="1">
      <c r="A25" s="316">
        <v>10</v>
      </c>
      <c r="B25" s="104" t="s">
        <v>225</v>
      </c>
      <c r="C25" s="555">
        <v>4865066</v>
      </c>
      <c r="D25" s="348" t="s">
        <v>12</v>
      </c>
      <c r="E25" s="320" t="s">
        <v>350</v>
      </c>
      <c r="F25" s="321">
        <v>100</v>
      </c>
      <c r="G25" s="675">
        <v>54366</v>
      </c>
      <c r="H25" s="676">
        <v>54169</v>
      </c>
      <c r="I25" s="677">
        <f t="shared" si="6"/>
        <v>197</v>
      </c>
      <c r="J25" s="677">
        <f t="shared" si="1"/>
        <v>19700</v>
      </c>
      <c r="K25" s="721">
        <f t="shared" si="2"/>
        <v>0.0197</v>
      </c>
      <c r="L25" s="675">
        <v>80527</v>
      </c>
      <c r="M25" s="676">
        <v>80069</v>
      </c>
      <c r="N25" s="677">
        <f t="shared" si="7"/>
        <v>458</v>
      </c>
      <c r="O25" s="677">
        <f t="shared" si="4"/>
        <v>45800</v>
      </c>
      <c r="P25" s="722">
        <f t="shared" si="5"/>
        <v>0.0458</v>
      </c>
      <c r="Q25" s="691"/>
    </row>
    <row r="26" spans="1:17" s="682" customFormat="1" ht="24" customHeight="1">
      <c r="A26" s="316">
        <v>11</v>
      </c>
      <c r="B26" s="104" t="s">
        <v>226</v>
      </c>
      <c r="C26" s="555">
        <v>4865067</v>
      </c>
      <c r="D26" s="348" t="s">
        <v>12</v>
      </c>
      <c r="E26" s="320" t="s">
        <v>350</v>
      </c>
      <c r="F26" s="321">
        <v>100</v>
      </c>
      <c r="G26" s="675">
        <v>76635</v>
      </c>
      <c r="H26" s="676">
        <v>76635</v>
      </c>
      <c r="I26" s="677">
        <f t="shared" si="6"/>
        <v>0</v>
      </c>
      <c r="J26" s="677">
        <f t="shared" si="1"/>
        <v>0</v>
      </c>
      <c r="K26" s="721">
        <f t="shared" si="2"/>
        <v>0</v>
      </c>
      <c r="L26" s="675">
        <v>13217</v>
      </c>
      <c r="M26" s="676">
        <v>13217</v>
      </c>
      <c r="N26" s="677">
        <f t="shared" si="7"/>
        <v>0</v>
      </c>
      <c r="O26" s="677">
        <f t="shared" si="4"/>
        <v>0</v>
      </c>
      <c r="P26" s="722">
        <f t="shared" si="5"/>
        <v>0</v>
      </c>
      <c r="Q26" s="691"/>
    </row>
    <row r="27" spans="1:17" s="682" customFormat="1" ht="24" customHeight="1">
      <c r="A27" s="316">
        <v>12</v>
      </c>
      <c r="B27" s="104" t="s">
        <v>227</v>
      </c>
      <c r="C27" s="555">
        <v>4865078</v>
      </c>
      <c r="D27" s="348" t="s">
        <v>12</v>
      </c>
      <c r="E27" s="320" t="s">
        <v>350</v>
      </c>
      <c r="F27" s="321">
        <v>100</v>
      </c>
      <c r="G27" s="675">
        <v>52607</v>
      </c>
      <c r="H27" s="676">
        <v>52316</v>
      </c>
      <c r="I27" s="677">
        <f t="shared" si="6"/>
        <v>291</v>
      </c>
      <c r="J27" s="677">
        <f t="shared" si="1"/>
        <v>29100</v>
      </c>
      <c r="K27" s="721">
        <f t="shared" si="2"/>
        <v>0.0291</v>
      </c>
      <c r="L27" s="675">
        <v>82418</v>
      </c>
      <c r="M27" s="676">
        <v>81334</v>
      </c>
      <c r="N27" s="677">
        <f t="shared" si="7"/>
        <v>1084</v>
      </c>
      <c r="O27" s="677">
        <f t="shared" si="4"/>
        <v>108400</v>
      </c>
      <c r="P27" s="722">
        <f t="shared" si="5"/>
        <v>0.1084</v>
      </c>
      <c r="Q27" s="691"/>
    </row>
    <row r="28" spans="1:17" s="682" customFormat="1" ht="24" customHeight="1">
      <c r="A28" s="316">
        <v>13</v>
      </c>
      <c r="B28" s="104" t="s">
        <v>227</v>
      </c>
      <c r="C28" s="358">
        <v>4865079</v>
      </c>
      <c r="D28" s="777" t="s">
        <v>12</v>
      </c>
      <c r="E28" s="320" t="s">
        <v>350</v>
      </c>
      <c r="F28" s="778">
        <v>100</v>
      </c>
      <c r="G28" s="675">
        <v>999989</v>
      </c>
      <c r="H28" s="676">
        <v>999989</v>
      </c>
      <c r="I28" s="677">
        <f t="shared" si="6"/>
        <v>0</v>
      </c>
      <c r="J28" s="677">
        <f t="shared" si="1"/>
        <v>0</v>
      </c>
      <c r="K28" s="721">
        <f t="shared" si="2"/>
        <v>0</v>
      </c>
      <c r="L28" s="675">
        <v>20273</v>
      </c>
      <c r="M28" s="676">
        <v>20273</v>
      </c>
      <c r="N28" s="677">
        <f t="shared" si="7"/>
        <v>0</v>
      </c>
      <c r="O28" s="677">
        <f t="shared" si="4"/>
        <v>0</v>
      </c>
      <c r="P28" s="722">
        <f t="shared" si="5"/>
        <v>0</v>
      </c>
      <c r="Q28" s="691"/>
    </row>
    <row r="29" spans="1:17" s="682" customFormat="1" ht="24" customHeight="1">
      <c r="A29" s="316">
        <v>14</v>
      </c>
      <c r="B29" s="104" t="s">
        <v>228</v>
      </c>
      <c r="C29" s="555">
        <v>4902552</v>
      </c>
      <c r="D29" s="348" t="s">
        <v>12</v>
      </c>
      <c r="E29" s="320" t="s">
        <v>350</v>
      </c>
      <c r="F29" s="754">
        <v>75</v>
      </c>
      <c r="G29" s="675">
        <v>13</v>
      </c>
      <c r="H29" s="676">
        <v>12</v>
      </c>
      <c r="I29" s="677">
        <f>G29-H29</f>
        <v>1</v>
      </c>
      <c r="J29" s="677">
        <f>$F29*I29</f>
        <v>75</v>
      </c>
      <c r="K29" s="721">
        <f>J29/1000000</f>
        <v>7.5E-05</v>
      </c>
      <c r="L29" s="675">
        <v>70</v>
      </c>
      <c r="M29" s="676">
        <v>41</v>
      </c>
      <c r="N29" s="677">
        <f>L29-M29</f>
        <v>29</v>
      </c>
      <c r="O29" s="677">
        <f>$F29*N29</f>
        <v>2175</v>
      </c>
      <c r="P29" s="722">
        <f>O29/1000000</f>
        <v>0.002175</v>
      </c>
      <c r="Q29" s="691"/>
    </row>
    <row r="30" spans="1:17" s="682" customFormat="1" ht="24" customHeight="1">
      <c r="A30" s="316">
        <v>15</v>
      </c>
      <c r="B30" s="104" t="s">
        <v>228</v>
      </c>
      <c r="C30" s="555">
        <v>4865075</v>
      </c>
      <c r="D30" s="348" t="s">
        <v>12</v>
      </c>
      <c r="E30" s="320" t="s">
        <v>350</v>
      </c>
      <c r="F30" s="321">
        <v>100</v>
      </c>
      <c r="G30" s="675">
        <v>9406</v>
      </c>
      <c r="H30" s="676">
        <v>9375</v>
      </c>
      <c r="I30" s="677">
        <f t="shared" si="6"/>
        <v>31</v>
      </c>
      <c r="J30" s="677">
        <f t="shared" si="1"/>
        <v>3100</v>
      </c>
      <c r="K30" s="721">
        <f t="shared" si="2"/>
        <v>0.0031</v>
      </c>
      <c r="L30" s="675">
        <v>3147</v>
      </c>
      <c r="M30" s="676">
        <v>3114</v>
      </c>
      <c r="N30" s="677">
        <f t="shared" si="7"/>
        <v>33</v>
      </c>
      <c r="O30" s="677">
        <f t="shared" si="4"/>
        <v>3300</v>
      </c>
      <c r="P30" s="722">
        <f t="shared" si="5"/>
        <v>0.0033</v>
      </c>
      <c r="Q30" s="716"/>
    </row>
    <row r="31" spans="1:17" ht="24" customHeight="1">
      <c r="A31" s="563" t="s">
        <v>229</v>
      </c>
      <c r="B31" s="216"/>
      <c r="C31" s="558"/>
      <c r="D31" s="216"/>
      <c r="E31" s="217"/>
      <c r="F31" s="323"/>
      <c r="G31" s="561"/>
      <c r="H31" s="560"/>
      <c r="I31" s="560"/>
      <c r="J31" s="560"/>
      <c r="K31" s="623">
        <f>SUM(K24:K29)</f>
        <v>0.048874999999999995</v>
      </c>
      <c r="L31" s="561"/>
      <c r="M31" s="560"/>
      <c r="N31" s="560"/>
      <c r="O31" s="560"/>
      <c r="P31" s="634">
        <f>SUM(P24:P29)</f>
        <v>0.15637500000000001</v>
      </c>
      <c r="Q31" s="176"/>
    </row>
    <row r="32" spans="1:17" ht="24" customHeight="1">
      <c r="A32" s="567" t="s">
        <v>235</v>
      </c>
      <c r="B32" s="216"/>
      <c r="C32" s="558"/>
      <c r="D32" s="216"/>
      <c r="E32" s="217"/>
      <c r="F32" s="323"/>
      <c r="G32" s="561"/>
      <c r="H32" s="560"/>
      <c r="I32" s="560"/>
      <c r="J32" s="560"/>
      <c r="K32" s="623"/>
      <c r="L32" s="561"/>
      <c r="M32" s="560"/>
      <c r="N32" s="560"/>
      <c r="O32" s="560"/>
      <c r="P32" s="634"/>
      <c r="Q32" s="176"/>
    </row>
    <row r="33" spans="1:17" ht="24" customHeight="1">
      <c r="A33" s="317" t="s">
        <v>230</v>
      </c>
      <c r="B33" s="217"/>
      <c r="C33" s="559"/>
      <c r="D33" s="217"/>
      <c r="E33" s="217"/>
      <c r="F33" s="325"/>
      <c r="G33" s="561"/>
      <c r="H33" s="560"/>
      <c r="I33" s="560"/>
      <c r="J33" s="560"/>
      <c r="K33" s="620"/>
      <c r="L33" s="561"/>
      <c r="M33" s="560"/>
      <c r="N33" s="560"/>
      <c r="O33" s="560"/>
      <c r="P33" s="631"/>
      <c r="Q33" s="176"/>
    </row>
    <row r="34" spans="1:17" s="682" customFormat="1" ht="24" customHeight="1">
      <c r="A34" s="316">
        <v>16</v>
      </c>
      <c r="B34" s="761" t="s">
        <v>231</v>
      </c>
      <c r="C34" s="762">
        <v>4902545</v>
      </c>
      <c r="D34" s="321" t="s">
        <v>12</v>
      </c>
      <c r="E34" s="320" t="s">
        <v>350</v>
      </c>
      <c r="F34" s="321">
        <v>50</v>
      </c>
      <c r="G34" s="675">
        <v>0</v>
      </c>
      <c r="H34" s="676">
        <v>0</v>
      </c>
      <c r="I34" s="677">
        <v>0</v>
      </c>
      <c r="J34" s="677">
        <f t="shared" si="1"/>
        <v>0</v>
      </c>
      <c r="K34" s="721">
        <f t="shared" si="2"/>
        <v>0</v>
      </c>
      <c r="L34" s="675">
        <v>0</v>
      </c>
      <c r="M34" s="676">
        <v>0</v>
      </c>
      <c r="N34" s="677">
        <f>L34-M34</f>
        <v>0</v>
      </c>
      <c r="O34" s="677">
        <f t="shared" si="4"/>
        <v>0</v>
      </c>
      <c r="P34" s="722">
        <f t="shared" si="5"/>
        <v>0</v>
      </c>
      <c r="Q34" s="691"/>
    </row>
    <row r="35" spans="1:17" ht="24" customHeight="1">
      <c r="A35" s="563" t="s">
        <v>232</v>
      </c>
      <c r="B35" s="216"/>
      <c r="C35" s="326"/>
      <c r="D35" s="327"/>
      <c r="E35" s="104"/>
      <c r="F35" s="323"/>
      <c r="G35" s="124"/>
      <c r="H35" s="76"/>
      <c r="I35" s="76"/>
      <c r="J35" s="76"/>
      <c r="K35" s="621">
        <f>SUM(K34)</f>
        <v>0</v>
      </c>
      <c r="L35" s="214"/>
      <c r="M35" s="76"/>
      <c r="N35" s="76"/>
      <c r="O35" s="76"/>
      <c r="P35" s="632">
        <f>SUM(P34)</f>
        <v>0</v>
      </c>
      <c r="Q35" s="176"/>
    </row>
    <row r="36" spans="1:17" ht="19.5" customHeight="1" thickBot="1">
      <c r="A36" s="80"/>
      <c r="B36" s="81"/>
      <c r="C36" s="82"/>
      <c r="D36" s="83"/>
      <c r="E36" s="84"/>
      <c r="F36" s="84"/>
      <c r="G36" s="85"/>
      <c r="H36" s="86"/>
      <c r="I36" s="86"/>
      <c r="J36" s="86"/>
      <c r="K36" s="624"/>
      <c r="L36" s="502"/>
      <c r="M36" s="86"/>
      <c r="N36" s="86"/>
      <c r="O36" s="86"/>
      <c r="P36" s="635"/>
      <c r="Q36" s="177"/>
    </row>
    <row r="37" spans="1:16" ht="13.5" thickTop="1">
      <c r="A37" s="79"/>
      <c r="B37" s="92"/>
      <c r="C37" s="71"/>
      <c r="D37" s="73"/>
      <c r="E37" s="72"/>
      <c r="F37" s="72"/>
      <c r="G37" s="93"/>
      <c r="H37" s="75"/>
      <c r="I37" s="76"/>
      <c r="J37" s="76"/>
      <c r="K37" s="619"/>
      <c r="L37" s="75"/>
      <c r="M37" s="75"/>
      <c r="N37" s="76"/>
      <c r="O37" s="76"/>
      <c r="P37" s="636"/>
    </row>
    <row r="38" spans="1:16" ht="12.75">
      <c r="A38" s="79"/>
      <c r="B38" s="92"/>
      <c r="C38" s="71"/>
      <c r="D38" s="73"/>
      <c r="E38" s="72"/>
      <c r="F38" s="72"/>
      <c r="G38" s="93"/>
      <c r="H38" s="75"/>
      <c r="I38" s="76"/>
      <c r="J38" s="76"/>
      <c r="K38" s="619"/>
      <c r="L38" s="75"/>
      <c r="M38" s="75"/>
      <c r="N38" s="76"/>
      <c r="O38" s="76"/>
      <c r="P38" s="636"/>
    </row>
    <row r="39" spans="1:16" ht="12.75">
      <c r="A39" s="75"/>
      <c r="B39" s="87"/>
      <c r="C39" s="87"/>
      <c r="D39" s="87"/>
      <c r="E39" s="87"/>
      <c r="F39" s="87"/>
      <c r="G39" s="87"/>
      <c r="H39" s="87"/>
      <c r="I39" s="87"/>
      <c r="J39" s="87"/>
      <c r="K39" s="625"/>
      <c r="L39" s="87"/>
      <c r="M39" s="87"/>
      <c r="N39" s="87"/>
      <c r="O39" s="87"/>
      <c r="P39" s="637"/>
    </row>
    <row r="40" spans="1:16" ht="20.25">
      <c r="A40" s="195"/>
      <c r="B40" s="328" t="s">
        <v>229</v>
      </c>
      <c r="C40" s="329"/>
      <c r="D40" s="329"/>
      <c r="E40" s="329"/>
      <c r="F40" s="329"/>
      <c r="G40" s="329"/>
      <c r="H40" s="329"/>
      <c r="I40" s="329"/>
      <c r="J40" s="329"/>
      <c r="K40" s="621">
        <f>K31-K35</f>
        <v>0.048874999999999995</v>
      </c>
      <c r="L40" s="215"/>
      <c r="M40" s="215"/>
      <c r="N40" s="215"/>
      <c r="O40" s="215"/>
      <c r="P40" s="638">
        <f>P31-P35</f>
        <v>0.15637500000000001</v>
      </c>
    </row>
    <row r="41" spans="1:16" ht="20.25">
      <c r="A41" s="155"/>
      <c r="B41" s="328" t="s">
        <v>233</v>
      </c>
      <c r="C41" s="315"/>
      <c r="D41" s="315"/>
      <c r="E41" s="315"/>
      <c r="F41" s="315"/>
      <c r="G41" s="315"/>
      <c r="H41" s="315"/>
      <c r="I41" s="315"/>
      <c r="J41" s="315"/>
      <c r="K41" s="621">
        <f>K20</f>
        <v>0.0391</v>
      </c>
      <c r="L41" s="215"/>
      <c r="M41" s="215"/>
      <c r="N41" s="215"/>
      <c r="O41" s="215"/>
      <c r="P41" s="638">
        <f>P20</f>
        <v>1.108266476</v>
      </c>
    </row>
    <row r="42" spans="1:16" ht="18">
      <c r="A42" s="155"/>
      <c r="B42" s="217"/>
      <c r="C42" s="90"/>
      <c r="D42" s="90"/>
      <c r="E42" s="90"/>
      <c r="F42" s="90"/>
      <c r="G42" s="90"/>
      <c r="H42" s="90"/>
      <c r="I42" s="90"/>
      <c r="J42" s="90"/>
      <c r="K42" s="626"/>
      <c r="L42" s="58"/>
      <c r="M42" s="58"/>
      <c r="N42" s="58"/>
      <c r="O42" s="58"/>
      <c r="P42" s="639"/>
    </row>
    <row r="43" spans="1:16" ht="3" customHeight="1">
      <c r="A43" s="155"/>
      <c r="B43" s="217"/>
      <c r="C43" s="90"/>
      <c r="D43" s="90"/>
      <c r="E43" s="90"/>
      <c r="F43" s="90"/>
      <c r="G43" s="90"/>
      <c r="H43" s="90"/>
      <c r="I43" s="90"/>
      <c r="J43" s="90"/>
      <c r="K43" s="626"/>
      <c r="L43" s="58"/>
      <c r="M43" s="58"/>
      <c r="N43" s="58"/>
      <c r="O43" s="58"/>
      <c r="P43" s="639"/>
    </row>
    <row r="44" spans="1:16" ht="23.25">
      <c r="A44" s="155"/>
      <c r="B44" s="330" t="s">
        <v>236</v>
      </c>
      <c r="C44" s="331"/>
      <c r="D44" s="332"/>
      <c r="E44" s="332"/>
      <c r="F44" s="332"/>
      <c r="G44" s="332"/>
      <c r="H44" s="332"/>
      <c r="I44" s="332"/>
      <c r="J44" s="332"/>
      <c r="K44" s="627">
        <f>SUM(K40:K43)</f>
        <v>0.087975</v>
      </c>
      <c r="L44" s="333"/>
      <c r="M44" s="333"/>
      <c r="N44" s="333"/>
      <c r="O44" s="333"/>
      <c r="P44" s="640">
        <f>SUM(P40:P43)</f>
        <v>1.264641476</v>
      </c>
    </row>
    <row r="45" ht="12.75">
      <c r="K45" s="628"/>
    </row>
    <row r="46" ht="13.5" thickBot="1">
      <c r="K46" s="628"/>
    </row>
    <row r="47" spans="1:17" ht="12.75">
      <c r="A47" s="264"/>
      <c r="B47" s="265"/>
      <c r="C47" s="265"/>
      <c r="D47" s="265"/>
      <c r="E47" s="265"/>
      <c r="F47" s="265"/>
      <c r="G47" s="265"/>
      <c r="H47" s="54"/>
      <c r="I47" s="54"/>
      <c r="J47" s="54"/>
      <c r="K47" s="54"/>
      <c r="L47" s="54"/>
      <c r="M47" s="54"/>
      <c r="N47" s="54"/>
      <c r="O47" s="54"/>
      <c r="P47" s="54"/>
      <c r="Q47" s="55"/>
    </row>
    <row r="48" spans="1:17" ht="23.25">
      <c r="A48" s="272" t="s">
        <v>331</v>
      </c>
      <c r="B48" s="256"/>
      <c r="C48" s="256"/>
      <c r="D48" s="256"/>
      <c r="E48" s="256"/>
      <c r="F48" s="256"/>
      <c r="G48" s="256"/>
      <c r="H48" s="19"/>
      <c r="I48" s="19"/>
      <c r="J48" s="19"/>
      <c r="K48" s="19"/>
      <c r="L48" s="19"/>
      <c r="M48" s="19"/>
      <c r="N48" s="19"/>
      <c r="O48" s="19"/>
      <c r="P48" s="19"/>
      <c r="Q48" s="56"/>
    </row>
    <row r="49" spans="1:17" ht="12.75">
      <c r="A49" s="266"/>
      <c r="B49" s="256"/>
      <c r="C49" s="256"/>
      <c r="D49" s="256"/>
      <c r="E49" s="256"/>
      <c r="F49" s="256"/>
      <c r="G49" s="256"/>
      <c r="H49" s="19"/>
      <c r="I49" s="19"/>
      <c r="J49" s="19"/>
      <c r="K49" s="19"/>
      <c r="L49" s="19"/>
      <c r="M49" s="19"/>
      <c r="N49" s="19"/>
      <c r="O49" s="19"/>
      <c r="P49" s="19"/>
      <c r="Q49" s="56"/>
    </row>
    <row r="50" spans="1:17" ht="18">
      <c r="A50" s="267"/>
      <c r="B50" s="268"/>
      <c r="C50" s="268"/>
      <c r="D50" s="268"/>
      <c r="E50" s="268"/>
      <c r="F50" s="268"/>
      <c r="G50" s="268"/>
      <c r="H50" s="19"/>
      <c r="I50" s="19"/>
      <c r="J50" s="278"/>
      <c r="K50" s="553" t="s">
        <v>343</v>
      </c>
      <c r="L50" s="19"/>
      <c r="M50" s="19"/>
      <c r="N50" s="19"/>
      <c r="O50" s="19"/>
      <c r="P50" s="554" t="s">
        <v>344</v>
      </c>
      <c r="Q50" s="56"/>
    </row>
    <row r="51" spans="1:17" ht="12.75">
      <c r="A51" s="269"/>
      <c r="B51" s="155"/>
      <c r="C51" s="155"/>
      <c r="D51" s="155"/>
      <c r="E51" s="155"/>
      <c r="F51" s="155"/>
      <c r="G51" s="155"/>
      <c r="H51" s="19"/>
      <c r="I51" s="19"/>
      <c r="J51" s="19"/>
      <c r="K51" s="19"/>
      <c r="L51" s="19"/>
      <c r="M51" s="19"/>
      <c r="N51" s="19"/>
      <c r="O51" s="19"/>
      <c r="P51" s="19"/>
      <c r="Q51" s="56"/>
    </row>
    <row r="52" spans="1:17" ht="12.75">
      <c r="A52" s="269"/>
      <c r="B52" s="155"/>
      <c r="C52" s="155"/>
      <c r="D52" s="155"/>
      <c r="E52" s="155"/>
      <c r="F52" s="155"/>
      <c r="G52" s="155"/>
      <c r="H52" s="19"/>
      <c r="I52" s="19"/>
      <c r="J52" s="19"/>
      <c r="K52" s="19"/>
      <c r="L52" s="19"/>
      <c r="M52" s="19"/>
      <c r="N52" s="19"/>
      <c r="O52" s="19"/>
      <c r="P52" s="19"/>
      <c r="Q52" s="56"/>
    </row>
    <row r="53" spans="1:17" ht="23.25">
      <c r="A53" s="272" t="s">
        <v>334</v>
      </c>
      <c r="B53" s="257"/>
      <c r="C53" s="257"/>
      <c r="D53" s="258"/>
      <c r="E53" s="258"/>
      <c r="F53" s="259"/>
      <c r="G53" s="258"/>
      <c r="H53" s="19"/>
      <c r="I53" s="19"/>
      <c r="J53" s="19"/>
      <c r="K53" s="574">
        <f>K44</f>
        <v>0.087975</v>
      </c>
      <c r="L53" s="268" t="s">
        <v>332</v>
      </c>
      <c r="M53" s="19"/>
      <c r="N53" s="19"/>
      <c r="O53" s="19"/>
      <c r="P53" s="574">
        <f>P44</f>
        <v>1.264641476</v>
      </c>
      <c r="Q53" s="335" t="s">
        <v>332</v>
      </c>
    </row>
    <row r="54" spans="1:17" ht="23.25">
      <c r="A54" s="551"/>
      <c r="B54" s="260"/>
      <c r="C54" s="260"/>
      <c r="D54" s="256"/>
      <c r="E54" s="256"/>
      <c r="F54" s="261"/>
      <c r="G54" s="256"/>
      <c r="H54" s="19"/>
      <c r="I54" s="19"/>
      <c r="J54" s="19"/>
      <c r="K54" s="333"/>
      <c r="L54" s="283"/>
      <c r="M54" s="19"/>
      <c r="N54" s="19"/>
      <c r="O54" s="19"/>
      <c r="P54" s="333"/>
      <c r="Q54" s="336"/>
    </row>
    <row r="55" spans="1:17" ht="23.25">
      <c r="A55" s="552" t="s">
        <v>333</v>
      </c>
      <c r="B55" s="262"/>
      <c r="C55" s="48"/>
      <c r="D55" s="256"/>
      <c r="E55" s="256"/>
      <c r="F55" s="263"/>
      <c r="G55" s="258"/>
      <c r="H55" s="19"/>
      <c r="I55" s="19"/>
      <c r="J55" s="19"/>
      <c r="K55" s="574">
        <f>'STEPPED UP GENCO'!K46</f>
        <v>0.0217161</v>
      </c>
      <c r="L55" s="268" t="s">
        <v>332</v>
      </c>
      <c r="M55" s="19"/>
      <c r="N55" s="19"/>
      <c r="O55" s="19"/>
      <c r="P55" s="574">
        <f>'STEPPED UP GENCO'!P46</f>
        <v>-0.052529177700000006</v>
      </c>
      <c r="Q55" s="335" t="s">
        <v>332</v>
      </c>
    </row>
    <row r="56" spans="1:17" ht="6.75" customHeight="1">
      <c r="A56" s="27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6"/>
    </row>
    <row r="57" spans="1:17" ht="6.75" customHeight="1">
      <c r="A57" s="27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6"/>
    </row>
    <row r="58" spans="1:17" ht="6.75" customHeight="1">
      <c r="A58" s="27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6"/>
    </row>
    <row r="59" spans="1:17" ht="26.25" customHeight="1">
      <c r="A59" s="270"/>
      <c r="B59" s="19"/>
      <c r="C59" s="19"/>
      <c r="D59" s="19"/>
      <c r="E59" s="19"/>
      <c r="F59" s="19"/>
      <c r="G59" s="19"/>
      <c r="H59" s="257"/>
      <c r="I59" s="257"/>
      <c r="J59" s="568" t="s">
        <v>335</v>
      </c>
      <c r="K59" s="574">
        <f>SUM(K53:K58)</f>
        <v>0.1096911</v>
      </c>
      <c r="L59" s="284" t="s">
        <v>332</v>
      </c>
      <c r="M59" s="334"/>
      <c r="N59" s="334"/>
      <c r="O59" s="334"/>
      <c r="P59" s="574">
        <f>SUM(P53:P58)</f>
        <v>1.2121122983</v>
      </c>
      <c r="Q59" s="284" t="s">
        <v>332</v>
      </c>
    </row>
    <row r="60" spans="1:17" ht="3" customHeight="1" thickBot="1">
      <c r="A60" s="27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18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55" zoomScaleNormal="85" zoomScaleSheetLayoutView="55" zoomScalePageLayoutView="0" workbookViewId="0" topLeftCell="A12">
      <selection activeCell="M36" sqref="M3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5.42187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8515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15.57421875" style="0" customWidth="1"/>
  </cols>
  <sheetData>
    <row r="1" ht="26.25">
      <c r="A1" s="1" t="s">
        <v>240</v>
      </c>
    </row>
    <row r="2" spans="1:17" ht="16.5" customHeight="1">
      <c r="A2" s="368" t="s">
        <v>241</v>
      </c>
      <c r="P2" s="495" t="str">
        <f>NDPL!Q1</f>
        <v>October-2015</v>
      </c>
      <c r="Q2" s="547"/>
    </row>
    <row r="3" spans="1:8" ht="23.25">
      <c r="A3" s="218" t="s">
        <v>289</v>
      </c>
      <c r="H3" s="4"/>
    </row>
    <row r="4" spans="1:16" ht="24" thickBot="1">
      <c r="A4" s="3"/>
      <c r="G4" s="19"/>
      <c r="H4" s="19"/>
      <c r="I4" s="53" t="s">
        <v>401</v>
      </c>
      <c r="J4" s="19"/>
      <c r="K4" s="19"/>
      <c r="L4" s="19"/>
      <c r="M4" s="19"/>
      <c r="N4" s="53" t="s">
        <v>402</v>
      </c>
      <c r="O4" s="19"/>
      <c r="P4" s="19"/>
    </row>
    <row r="5" spans="1:17" ht="43.5" customHeight="1" thickBot="1" thickTop="1">
      <c r="A5" s="96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7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7" t="s">
        <v>6</v>
      </c>
      <c r="Q5" s="37" t="s">
        <v>313</v>
      </c>
    </row>
    <row r="6" ht="14.25" thickBot="1" thickTop="1"/>
    <row r="7" spans="1:17" ht="19.5" customHeight="1" thickTop="1">
      <c r="A7" s="349"/>
      <c r="B7" s="350" t="s">
        <v>255</v>
      </c>
      <c r="C7" s="351"/>
      <c r="D7" s="351"/>
      <c r="E7" s="351"/>
      <c r="F7" s="352"/>
      <c r="G7" s="113"/>
      <c r="H7" s="107"/>
      <c r="I7" s="107"/>
      <c r="J7" s="107"/>
      <c r="K7" s="110"/>
      <c r="L7" s="115"/>
      <c r="M7" s="25"/>
      <c r="N7" s="25"/>
      <c r="O7" s="25"/>
      <c r="P7" s="33"/>
      <c r="Q7" s="175"/>
    </row>
    <row r="8" spans="1:17" ht="19.5" customHeight="1">
      <c r="A8" s="316"/>
      <c r="B8" s="353" t="s">
        <v>256</v>
      </c>
      <c r="C8" s="354"/>
      <c r="D8" s="354"/>
      <c r="E8" s="354"/>
      <c r="F8" s="355"/>
      <c r="G8" s="41"/>
      <c r="H8" s="47"/>
      <c r="I8" s="47"/>
      <c r="J8" s="47"/>
      <c r="K8" s="45"/>
      <c r="L8" s="116"/>
      <c r="M8" s="19"/>
      <c r="N8" s="19"/>
      <c r="O8" s="19"/>
      <c r="P8" s="117"/>
      <c r="Q8" s="176"/>
    </row>
    <row r="9" spans="1:17" s="682" customFormat="1" ht="19.5" customHeight="1">
      <c r="A9" s="316">
        <v>1</v>
      </c>
      <c r="B9" s="356" t="s">
        <v>257</v>
      </c>
      <c r="C9" s="354">
        <v>4864817</v>
      </c>
      <c r="D9" s="340" t="s">
        <v>12</v>
      </c>
      <c r="E9" s="112" t="s">
        <v>350</v>
      </c>
      <c r="F9" s="355">
        <v>100</v>
      </c>
      <c r="G9" s="675">
        <v>11466</v>
      </c>
      <c r="H9" s="354">
        <v>13439</v>
      </c>
      <c r="I9" s="679">
        <f>G9-H9</f>
        <v>-1973</v>
      </c>
      <c r="J9" s="679">
        <f>$F9*I9</f>
        <v>-197300</v>
      </c>
      <c r="K9" s="708">
        <f>J9/1000000</f>
        <v>-0.1973</v>
      </c>
      <c r="L9" s="675">
        <v>2403</v>
      </c>
      <c r="M9" s="354">
        <v>2405</v>
      </c>
      <c r="N9" s="679">
        <f>L9-M9</f>
        <v>-2</v>
      </c>
      <c r="O9" s="679">
        <f>$F9*N9</f>
        <v>-200</v>
      </c>
      <c r="P9" s="708">
        <f>O9/1000000</f>
        <v>-0.0002</v>
      </c>
      <c r="Q9" s="717"/>
    </row>
    <row r="10" spans="1:17" s="682" customFormat="1" ht="19.5" customHeight="1">
      <c r="A10" s="316">
        <v>2</v>
      </c>
      <c r="B10" s="356" t="s">
        <v>258</v>
      </c>
      <c r="C10" s="354">
        <v>4902516</v>
      </c>
      <c r="D10" s="340" t="s">
        <v>12</v>
      </c>
      <c r="E10" s="112" t="s">
        <v>350</v>
      </c>
      <c r="F10" s="355">
        <v>375</v>
      </c>
      <c r="G10" s="675">
        <v>1148</v>
      </c>
      <c r="H10" s="676">
        <v>561</v>
      </c>
      <c r="I10" s="679">
        <f>G10-H10</f>
        <v>587</v>
      </c>
      <c r="J10" s="679">
        <f>$F10*I10</f>
        <v>220125</v>
      </c>
      <c r="K10" s="708">
        <f>J10/1000000</f>
        <v>0.220125</v>
      </c>
      <c r="L10" s="675">
        <v>999782</v>
      </c>
      <c r="M10" s="676">
        <v>999863</v>
      </c>
      <c r="N10" s="679">
        <f>L10-M10</f>
        <v>-81</v>
      </c>
      <c r="O10" s="679">
        <f>$F10*N10</f>
        <v>-30375</v>
      </c>
      <c r="P10" s="708">
        <f>O10/1000000</f>
        <v>-0.030375</v>
      </c>
      <c r="Q10" s="691" t="s">
        <v>454</v>
      </c>
    </row>
    <row r="11" spans="1:17" s="682" customFormat="1" ht="19.5" customHeight="1">
      <c r="A11" s="316"/>
      <c r="B11" s="356"/>
      <c r="C11" s="354">
        <v>4864794</v>
      </c>
      <c r="D11" s="340" t="s">
        <v>12</v>
      </c>
      <c r="E11" s="112" t="s">
        <v>350</v>
      </c>
      <c r="F11" s="355">
        <v>1000</v>
      </c>
      <c r="G11" s="675">
        <v>355</v>
      </c>
      <c r="H11" s="676">
        <v>0</v>
      </c>
      <c r="I11" s="679">
        <f>G11-H11</f>
        <v>355</v>
      </c>
      <c r="J11" s="679">
        <f>$F11*I11</f>
        <v>355000</v>
      </c>
      <c r="K11" s="708">
        <f>J11/1000000</f>
        <v>0.355</v>
      </c>
      <c r="L11" s="675">
        <v>0</v>
      </c>
      <c r="M11" s="676">
        <v>0</v>
      </c>
      <c r="N11" s="679">
        <f>L11-M11</f>
        <v>0</v>
      </c>
      <c r="O11" s="679">
        <f>$F11*N11</f>
        <v>0</v>
      </c>
      <c r="P11" s="708">
        <f>O11/1000000</f>
        <v>0</v>
      </c>
      <c r="Q11" s="691" t="s">
        <v>453</v>
      </c>
    </row>
    <row r="12" spans="1:17" ht="19.5" customHeight="1">
      <c r="A12" s="316">
        <v>3</v>
      </c>
      <c r="B12" s="356" t="s">
        <v>259</v>
      </c>
      <c r="C12" s="354">
        <v>4864818</v>
      </c>
      <c r="D12" s="340" t="s">
        <v>12</v>
      </c>
      <c r="E12" s="112" t="s">
        <v>350</v>
      </c>
      <c r="F12" s="355">
        <v>100</v>
      </c>
      <c r="G12" s="591">
        <v>312112</v>
      </c>
      <c r="H12" s="592">
        <v>310688</v>
      </c>
      <c r="I12" s="361">
        <f>G12-H12</f>
        <v>1424</v>
      </c>
      <c r="J12" s="361">
        <f>$F12*I12</f>
        <v>142400</v>
      </c>
      <c r="K12" s="362">
        <f>J12/1000000</f>
        <v>0.1424</v>
      </c>
      <c r="L12" s="591">
        <v>104966</v>
      </c>
      <c r="M12" s="592">
        <v>104355</v>
      </c>
      <c r="N12" s="361">
        <f>L12-M12</f>
        <v>611</v>
      </c>
      <c r="O12" s="361">
        <f>$F12*N12</f>
        <v>61100</v>
      </c>
      <c r="P12" s="362">
        <f>O12/1000000</f>
        <v>0.0611</v>
      </c>
      <c r="Q12" s="176"/>
    </row>
    <row r="13" spans="1:17" ht="19.5" customHeight="1">
      <c r="A13" s="316">
        <v>4</v>
      </c>
      <c r="B13" s="356" t="s">
        <v>260</v>
      </c>
      <c r="C13" s="354">
        <v>4864842</v>
      </c>
      <c r="D13" s="340" t="s">
        <v>12</v>
      </c>
      <c r="E13" s="112" t="s">
        <v>350</v>
      </c>
      <c r="F13" s="664">
        <v>937.5</v>
      </c>
      <c r="G13" s="591">
        <v>40803</v>
      </c>
      <c r="H13" s="592">
        <v>40818</v>
      </c>
      <c r="I13" s="361">
        <f>G13-H13</f>
        <v>-15</v>
      </c>
      <c r="J13" s="361">
        <f>$F13*I13</f>
        <v>-14062.5</v>
      </c>
      <c r="K13" s="362">
        <f>J13/1000000</f>
        <v>-0.0140625</v>
      </c>
      <c r="L13" s="591">
        <v>19105</v>
      </c>
      <c r="M13" s="592">
        <v>19124</v>
      </c>
      <c r="N13" s="361">
        <f>L13-M13</f>
        <v>-19</v>
      </c>
      <c r="O13" s="361">
        <f>$F13*N13</f>
        <v>-17812.5</v>
      </c>
      <c r="P13" s="362">
        <f>O13/1000000</f>
        <v>-0.0178125</v>
      </c>
      <c r="Q13" s="577"/>
    </row>
    <row r="14" spans="1:17" ht="19.5" customHeight="1">
      <c r="A14" s="316"/>
      <c r="B14" s="353" t="s">
        <v>261</v>
      </c>
      <c r="C14" s="354"/>
      <c r="D14" s="340"/>
      <c r="E14" s="100"/>
      <c r="F14" s="355"/>
      <c r="G14" s="318"/>
      <c r="H14" s="346"/>
      <c r="I14" s="346"/>
      <c r="J14" s="346"/>
      <c r="K14" s="363"/>
      <c r="L14" s="369"/>
      <c r="M14" s="370"/>
      <c r="N14" s="370"/>
      <c r="O14" s="370"/>
      <c r="P14" s="371"/>
      <c r="Q14" s="176"/>
    </row>
    <row r="15" spans="1:17" ht="19.5" customHeight="1">
      <c r="A15" s="316"/>
      <c r="B15" s="353"/>
      <c r="C15" s="354"/>
      <c r="D15" s="340"/>
      <c r="E15" s="100"/>
      <c r="F15" s="355"/>
      <c r="G15" s="318"/>
      <c r="H15" s="346"/>
      <c r="I15" s="346"/>
      <c r="J15" s="346"/>
      <c r="K15" s="363"/>
      <c r="L15" s="369"/>
      <c r="M15" s="370"/>
      <c r="N15" s="370"/>
      <c r="O15" s="370"/>
      <c r="P15" s="371"/>
      <c r="Q15" s="176"/>
    </row>
    <row r="16" spans="1:17" ht="19.5" customHeight="1">
      <c r="A16" s="316">
        <v>5</v>
      </c>
      <c r="B16" s="356" t="s">
        <v>262</v>
      </c>
      <c r="C16" s="354">
        <v>4864880</v>
      </c>
      <c r="D16" s="340" t="s">
        <v>12</v>
      </c>
      <c r="E16" s="112" t="s">
        <v>350</v>
      </c>
      <c r="F16" s="355">
        <v>-500</v>
      </c>
      <c r="G16" s="591">
        <v>982006</v>
      </c>
      <c r="H16" s="592">
        <v>982695</v>
      </c>
      <c r="I16" s="361">
        <f>G16-H16</f>
        <v>-689</v>
      </c>
      <c r="J16" s="361">
        <f>$F16*I16</f>
        <v>344500</v>
      </c>
      <c r="K16" s="362">
        <f>J16/1000000</f>
        <v>0.3445</v>
      </c>
      <c r="L16" s="591">
        <v>909091</v>
      </c>
      <c r="M16" s="592">
        <v>909098</v>
      </c>
      <c r="N16" s="361">
        <f>L16-M16</f>
        <v>-7</v>
      </c>
      <c r="O16" s="361">
        <f>$F16*N16</f>
        <v>3500</v>
      </c>
      <c r="P16" s="362">
        <f>O16/1000000</f>
        <v>0.0035</v>
      </c>
      <c r="Q16" s="176"/>
    </row>
    <row r="17" spans="1:17" ht="19.5" customHeight="1">
      <c r="A17" s="316">
        <v>6</v>
      </c>
      <c r="B17" s="356" t="s">
        <v>263</v>
      </c>
      <c r="C17" s="354">
        <v>4864881</v>
      </c>
      <c r="D17" s="340" t="s">
        <v>12</v>
      </c>
      <c r="E17" s="112" t="s">
        <v>350</v>
      </c>
      <c r="F17" s="355">
        <v>-500</v>
      </c>
      <c r="G17" s="591">
        <v>987656</v>
      </c>
      <c r="H17" s="592">
        <v>988119</v>
      </c>
      <c r="I17" s="361">
        <f>G17-H17</f>
        <v>-463</v>
      </c>
      <c r="J17" s="361">
        <f>$F17*I17</f>
        <v>231500</v>
      </c>
      <c r="K17" s="362">
        <f>J17/1000000</f>
        <v>0.2315</v>
      </c>
      <c r="L17" s="591">
        <v>976523</v>
      </c>
      <c r="M17" s="592">
        <v>976521</v>
      </c>
      <c r="N17" s="361">
        <f>L17-M17</f>
        <v>2</v>
      </c>
      <c r="O17" s="361">
        <f>$F17*N17</f>
        <v>-1000</v>
      </c>
      <c r="P17" s="362">
        <f>O17/1000000</f>
        <v>-0.001</v>
      </c>
      <c r="Q17" s="176"/>
    </row>
    <row r="18" spans="1:17" ht="19.5" customHeight="1">
      <c r="A18" s="316">
        <v>7</v>
      </c>
      <c r="B18" s="356" t="s">
        <v>278</v>
      </c>
      <c r="C18" s="354">
        <v>4902572</v>
      </c>
      <c r="D18" s="340" t="s">
        <v>12</v>
      </c>
      <c r="E18" s="112" t="s">
        <v>350</v>
      </c>
      <c r="F18" s="355">
        <v>300</v>
      </c>
      <c r="G18" s="591">
        <v>109</v>
      </c>
      <c r="H18" s="592">
        <v>109</v>
      </c>
      <c r="I18" s="361">
        <f>G18-H18</f>
        <v>0</v>
      </c>
      <c r="J18" s="361">
        <f>$F18*I18</f>
        <v>0</v>
      </c>
      <c r="K18" s="362">
        <f>J18/1000000</f>
        <v>0</v>
      </c>
      <c r="L18" s="591">
        <v>20</v>
      </c>
      <c r="M18" s="592">
        <v>20</v>
      </c>
      <c r="N18" s="361">
        <f>L18-M18</f>
        <v>0</v>
      </c>
      <c r="O18" s="361">
        <f>$F18*N18</f>
        <v>0</v>
      </c>
      <c r="P18" s="362">
        <f>O18/1000000</f>
        <v>0</v>
      </c>
      <c r="Q18" s="176"/>
    </row>
    <row r="19" spans="1:17" ht="19.5" customHeight="1">
      <c r="A19" s="316"/>
      <c r="B19" s="353"/>
      <c r="C19" s="354"/>
      <c r="D19" s="340"/>
      <c r="E19" s="112"/>
      <c r="F19" s="355"/>
      <c r="G19" s="111"/>
      <c r="H19" s="100"/>
      <c r="I19" s="47"/>
      <c r="J19" s="47"/>
      <c r="K19" s="114"/>
      <c r="L19" s="372"/>
      <c r="M19" s="21"/>
      <c r="N19" s="21"/>
      <c r="O19" s="21"/>
      <c r="P19" s="28"/>
      <c r="Q19" s="176"/>
    </row>
    <row r="20" spans="1:17" ht="19.5" customHeight="1">
      <c r="A20" s="316"/>
      <c r="B20" s="353"/>
      <c r="C20" s="354"/>
      <c r="D20" s="340"/>
      <c r="E20" s="112"/>
      <c r="F20" s="355"/>
      <c r="G20" s="111"/>
      <c r="H20" s="100"/>
      <c r="I20" s="47"/>
      <c r="J20" s="47"/>
      <c r="K20" s="114"/>
      <c r="L20" s="372"/>
      <c r="M20" s="21"/>
      <c r="N20" s="21"/>
      <c r="O20" s="21"/>
      <c r="P20" s="28"/>
      <c r="Q20" s="176"/>
    </row>
    <row r="21" spans="1:17" ht="19.5" customHeight="1">
      <c r="A21" s="316"/>
      <c r="B21" s="356"/>
      <c r="C21" s="354"/>
      <c r="D21" s="340"/>
      <c r="E21" s="112"/>
      <c r="F21" s="355"/>
      <c r="G21" s="111"/>
      <c r="H21" s="100"/>
      <c r="I21" s="47"/>
      <c r="J21" s="47"/>
      <c r="K21" s="114"/>
      <c r="L21" s="372"/>
      <c r="M21" s="21"/>
      <c r="N21" s="21"/>
      <c r="O21" s="21"/>
      <c r="P21" s="28"/>
      <c r="Q21" s="176"/>
    </row>
    <row r="22" spans="1:17" ht="19.5" customHeight="1">
      <c r="A22" s="316"/>
      <c r="B22" s="353" t="s">
        <v>264</v>
      </c>
      <c r="C22" s="354"/>
      <c r="D22" s="340"/>
      <c r="E22" s="112"/>
      <c r="F22" s="357"/>
      <c r="G22" s="111"/>
      <c r="H22" s="100"/>
      <c r="I22" s="44"/>
      <c r="J22" s="48"/>
      <c r="K22" s="365">
        <f>SUM(K9:K21)</f>
        <v>1.0821625</v>
      </c>
      <c r="L22" s="373"/>
      <c r="M22" s="370"/>
      <c r="N22" s="370"/>
      <c r="O22" s="370"/>
      <c r="P22" s="366">
        <f>SUM(P9:P21)</f>
        <v>0.015212500000000004</v>
      </c>
      <c r="Q22" s="176"/>
    </row>
    <row r="23" spans="1:17" ht="19.5" customHeight="1">
      <c r="A23" s="316"/>
      <c r="B23" s="353" t="s">
        <v>265</v>
      </c>
      <c r="C23" s="354"/>
      <c r="D23" s="340"/>
      <c r="E23" s="112"/>
      <c r="F23" s="357"/>
      <c r="G23" s="111"/>
      <c r="H23" s="100"/>
      <c r="I23" s="44"/>
      <c r="J23" s="44"/>
      <c r="K23" s="114"/>
      <c r="L23" s="372"/>
      <c r="M23" s="21"/>
      <c r="N23" s="21"/>
      <c r="O23" s="21"/>
      <c r="P23" s="28"/>
      <c r="Q23" s="176"/>
    </row>
    <row r="24" spans="1:17" ht="19.5" customHeight="1">
      <c r="A24" s="316"/>
      <c r="B24" s="353" t="s">
        <v>266</v>
      </c>
      <c r="C24" s="354"/>
      <c r="D24" s="340"/>
      <c r="E24" s="112"/>
      <c r="F24" s="357"/>
      <c r="G24" s="111"/>
      <c r="H24" s="100"/>
      <c r="I24" s="44"/>
      <c r="J24" s="44"/>
      <c r="K24" s="114"/>
      <c r="L24" s="372"/>
      <c r="M24" s="21"/>
      <c r="N24" s="21"/>
      <c r="O24" s="21"/>
      <c r="P24" s="28"/>
      <c r="Q24" s="176"/>
    </row>
    <row r="25" spans="1:17" s="682" customFormat="1" ht="19.5" customHeight="1">
      <c r="A25" s="316">
        <v>8</v>
      </c>
      <c r="B25" s="356" t="s">
        <v>267</v>
      </c>
      <c r="C25" s="354">
        <v>4864796</v>
      </c>
      <c r="D25" s="340" t="s">
        <v>12</v>
      </c>
      <c r="E25" s="112" t="s">
        <v>350</v>
      </c>
      <c r="F25" s="355">
        <v>200</v>
      </c>
      <c r="G25" s="675">
        <v>996423</v>
      </c>
      <c r="H25" s="676">
        <v>996671</v>
      </c>
      <c r="I25" s="679">
        <f>G25-H25</f>
        <v>-248</v>
      </c>
      <c r="J25" s="679">
        <f>$F25*I25</f>
        <v>-49600</v>
      </c>
      <c r="K25" s="708">
        <f>J25/1000000</f>
        <v>-0.0496</v>
      </c>
      <c r="L25" s="675">
        <v>999897</v>
      </c>
      <c r="M25" s="676">
        <v>999820</v>
      </c>
      <c r="N25" s="679">
        <f>L25-M25</f>
        <v>77</v>
      </c>
      <c r="O25" s="679">
        <f>$F25*N25</f>
        <v>15400</v>
      </c>
      <c r="P25" s="708">
        <f>O25/1000000</f>
        <v>0.0154</v>
      </c>
      <c r="Q25" s="717"/>
    </row>
    <row r="26" spans="1:17" ht="21" customHeight="1">
      <c r="A26" s="316">
        <v>9</v>
      </c>
      <c r="B26" s="356" t="s">
        <v>268</v>
      </c>
      <c r="C26" s="354">
        <v>4864932</v>
      </c>
      <c r="D26" s="340" t="s">
        <v>12</v>
      </c>
      <c r="E26" s="112" t="s">
        <v>350</v>
      </c>
      <c r="F26" s="355">
        <v>375</v>
      </c>
      <c r="G26" s="675">
        <v>938686</v>
      </c>
      <c r="H26" s="676">
        <v>939751</v>
      </c>
      <c r="I26" s="679">
        <f>G26-H26</f>
        <v>-1065</v>
      </c>
      <c r="J26" s="679">
        <f>$F26*I26</f>
        <v>-399375</v>
      </c>
      <c r="K26" s="708">
        <f>J26/1000000</f>
        <v>-0.399375</v>
      </c>
      <c r="L26" s="675">
        <v>997625</v>
      </c>
      <c r="M26" s="676">
        <v>998068</v>
      </c>
      <c r="N26" s="679">
        <f>L26-M26</f>
        <v>-443</v>
      </c>
      <c r="O26" s="679">
        <f>$F26*N26</f>
        <v>-166125</v>
      </c>
      <c r="P26" s="708">
        <f>O26/1000000</f>
        <v>-0.166125</v>
      </c>
      <c r="Q26" s="709"/>
    </row>
    <row r="27" spans="1:17" ht="19.5" customHeight="1">
      <c r="A27" s="316"/>
      <c r="B27" s="353" t="s">
        <v>269</v>
      </c>
      <c r="C27" s="356"/>
      <c r="D27" s="340"/>
      <c r="E27" s="112"/>
      <c r="F27" s="357"/>
      <c r="G27" s="111"/>
      <c r="H27" s="100"/>
      <c r="I27" s="44"/>
      <c r="J27" s="48"/>
      <c r="K27" s="366">
        <f>SUM(K25:K26)</f>
        <v>-0.44897499999999996</v>
      </c>
      <c r="L27" s="373"/>
      <c r="M27" s="370"/>
      <c r="N27" s="370"/>
      <c r="O27" s="370"/>
      <c r="P27" s="366">
        <f>SUM(P25:P26)</f>
        <v>-0.150725</v>
      </c>
      <c r="Q27" s="176"/>
    </row>
    <row r="28" spans="1:17" ht="19.5" customHeight="1">
      <c r="A28" s="316"/>
      <c r="B28" s="353" t="s">
        <v>270</v>
      </c>
      <c r="C28" s="354"/>
      <c r="D28" s="340"/>
      <c r="E28" s="100"/>
      <c r="F28" s="355"/>
      <c r="G28" s="111"/>
      <c r="H28" s="100"/>
      <c r="I28" s="47"/>
      <c r="J28" s="43"/>
      <c r="K28" s="114"/>
      <c r="L28" s="372"/>
      <c r="M28" s="21"/>
      <c r="N28" s="21"/>
      <c r="O28" s="21"/>
      <c r="P28" s="28"/>
      <c r="Q28" s="176"/>
    </row>
    <row r="29" spans="1:17" ht="19.5" customHeight="1">
      <c r="A29" s="316"/>
      <c r="B29" s="353" t="s">
        <v>266</v>
      </c>
      <c r="C29" s="354"/>
      <c r="D29" s="340"/>
      <c r="E29" s="100"/>
      <c r="F29" s="355"/>
      <c r="G29" s="111"/>
      <c r="H29" s="100"/>
      <c r="I29" s="47"/>
      <c r="J29" s="43"/>
      <c r="K29" s="114"/>
      <c r="L29" s="372"/>
      <c r="M29" s="21"/>
      <c r="N29" s="21"/>
      <c r="O29" s="21"/>
      <c r="P29" s="28"/>
      <c r="Q29" s="176"/>
    </row>
    <row r="30" spans="1:17" ht="19.5" customHeight="1">
      <c r="A30" s="316">
        <v>10</v>
      </c>
      <c r="B30" s="356" t="s">
        <v>271</v>
      </c>
      <c r="C30" s="354">
        <v>4864819</v>
      </c>
      <c r="D30" s="340" t="s">
        <v>12</v>
      </c>
      <c r="E30" s="112" t="s">
        <v>350</v>
      </c>
      <c r="F30" s="358">
        <v>200</v>
      </c>
      <c r="G30" s="591">
        <v>275427</v>
      </c>
      <c r="H30" s="592">
        <v>275417</v>
      </c>
      <c r="I30" s="361">
        <f aca="true" t="shared" si="0" ref="I30:I35">G30-H30</f>
        <v>10</v>
      </c>
      <c r="J30" s="361">
        <f aca="true" t="shared" si="1" ref="J30:J35">$F30*I30</f>
        <v>2000</v>
      </c>
      <c r="K30" s="362">
        <f aca="true" t="shared" si="2" ref="K30:K35">J30/1000000</f>
        <v>0.002</v>
      </c>
      <c r="L30" s="591">
        <v>266060</v>
      </c>
      <c r="M30" s="592">
        <v>266054</v>
      </c>
      <c r="N30" s="361">
        <f aca="true" t="shared" si="3" ref="N30:N35">L30-M30</f>
        <v>6</v>
      </c>
      <c r="O30" s="361">
        <f aca="true" t="shared" si="4" ref="O30:O35">$F30*N30</f>
        <v>1200</v>
      </c>
      <c r="P30" s="362">
        <f aca="true" t="shared" si="5" ref="P30:P35">O30/1000000</f>
        <v>0.0012</v>
      </c>
      <c r="Q30" s="176"/>
    </row>
    <row r="31" spans="1:17" s="682" customFormat="1" ht="19.5" customHeight="1">
      <c r="A31" s="316">
        <v>11</v>
      </c>
      <c r="B31" s="356" t="s">
        <v>272</v>
      </c>
      <c r="C31" s="354">
        <v>4864801</v>
      </c>
      <c r="D31" s="340" t="s">
        <v>12</v>
      </c>
      <c r="E31" s="112" t="s">
        <v>350</v>
      </c>
      <c r="F31" s="358">
        <v>200</v>
      </c>
      <c r="G31" s="675">
        <v>128153</v>
      </c>
      <c r="H31" s="676">
        <v>127153</v>
      </c>
      <c r="I31" s="679">
        <f t="shared" si="0"/>
        <v>1000</v>
      </c>
      <c r="J31" s="679">
        <f t="shared" si="1"/>
        <v>200000</v>
      </c>
      <c r="K31" s="708">
        <f t="shared" si="2"/>
        <v>0.2</v>
      </c>
      <c r="L31" s="675">
        <v>43114</v>
      </c>
      <c r="M31" s="676">
        <v>42863</v>
      </c>
      <c r="N31" s="679">
        <f t="shared" si="3"/>
        <v>251</v>
      </c>
      <c r="O31" s="679">
        <f t="shared" si="4"/>
        <v>50200</v>
      </c>
      <c r="P31" s="708">
        <f t="shared" si="5"/>
        <v>0.0502</v>
      </c>
      <c r="Q31" s="691"/>
    </row>
    <row r="32" spans="1:17" ht="19.5" customHeight="1">
      <c r="A32" s="316">
        <v>12</v>
      </c>
      <c r="B32" s="356" t="s">
        <v>273</v>
      </c>
      <c r="C32" s="354">
        <v>4864820</v>
      </c>
      <c r="D32" s="340" t="s">
        <v>12</v>
      </c>
      <c r="E32" s="112" t="s">
        <v>350</v>
      </c>
      <c r="F32" s="358">
        <v>100</v>
      </c>
      <c r="G32" s="591">
        <v>214233</v>
      </c>
      <c r="H32" s="592">
        <v>212295</v>
      </c>
      <c r="I32" s="361">
        <f t="shared" si="0"/>
        <v>1938</v>
      </c>
      <c r="J32" s="361">
        <f t="shared" si="1"/>
        <v>193800</v>
      </c>
      <c r="K32" s="362">
        <f t="shared" si="2"/>
        <v>0.1938</v>
      </c>
      <c r="L32" s="591">
        <v>75539</v>
      </c>
      <c r="M32" s="592">
        <v>75044</v>
      </c>
      <c r="N32" s="361">
        <f t="shared" si="3"/>
        <v>495</v>
      </c>
      <c r="O32" s="361">
        <f t="shared" si="4"/>
        <v>49500</v>
      </c>
      <c r="P32" s="362">
        <f t="shared" si="5"/>
        <v>0.0495</v>
      </c>
      <c r="Q32" s="176"/>
    </row>
    <row r="33" spans="1:17" s="682" customFormat="1" ht="19.5" customHeight="1">
      <c r="A33" s="316">
        <v>13</v>
      </c>
      <c r="B33" s="356" t="s">
        <v>274</v>
      </c>
      <c r="C33" s="354">
        <v>4865177</v>
      </c>
      <c r="D33" s="340" t="s">
        <v>12</v>
      </c>
      <c r="E33" s="112" t="s">
        <v>350</v>
      </c>
      <c r="F33" s="358">
        <v>1000</v>
      </c>
      <c r="G33" s="675">
        <v>736</v>
      </c>
      <c r="H33" s="676">
        <v>621</v>
      </c>
      <c r="I33" s="679">
        <f t="shared" si="0"/>
        <v>115</v>
      </c>
      <c r="J33" s="679">
        <f t="shared" si="1"/>
        <v>115000</v>
      </c>
      <c r="K33" s="708">
        <f t="shared" si="2"/>
        <v>0.115</v>
      </c>
      <c r="L33" s="591">
        <v>4</v>
      </c>
      <c r="M33" s="676">
        <v>14</v>
      </c>
      <c r="N33" s="679">
        <f t="shared" si="3"/>
        <v>-10</v>
      </c>
      <c r="O33" s="679">
        <f t="shared" si="4"/>
        <v>-10000</v>
      </c>
      <c r="P33" s="708">
        <f t="shared" si="5"/>
        <v>-0.01</v>
      </c>
      <c r="Q33" s="691"/>
    </row>
    <row r="34" spans="1:17" s="682" customFormat="1" ht="19.5" customHeight="1">
      <c r="A34" s="316">
        <v>14</v>
      </c>
      <c r="B34" s="356" t="s">
        <v>275</v>
      </c>
      <c r="C34" s="354">
        <v>4864795</v>
      </c>
      <c r="D34" s="340" t="s">
        <v>12</v>
      </c>
      <c r="E34" s="112" t="s">
        <v>350</v>
      </c>
      <c r="F34" s="358">
        <v>100</v>
      </c>
      <c r="G34" s="675">
        <v>997809</v>
      </c>
      <c r="H34" s="676">
        <v>997809</v>
      </c>
      <c r="I34" s="679">
        <f t="shared" si="0"/>
        <v>0</v>
      </c>
      <c r="J34" s="679">
        <f t="shared" si="1"/>
        <v>0</v>
      </c>
      <c r="K34" s="708">
        <f t="shared" si="2"/>
        <v>0</v>
      </c>
      <c r="L34" s="675">
        <v>999910</v>
      </c>
      <c r="M34" s="676">
        <v>999910</v>
      </c>
      <c r="N34" s="679">
        <f t="shared" si="3"/>
        <v>0</v>
      </c>
      <c r="O34" s="679">
        <f t="shared" si="4"/>
        <v>0</v>
      </c>
      <c r="P34" s="708">
        <f t="shared" si="5"/>
        <v>0</v>
      </c>
      <c r="Q34" s="717"/>
    </row>
    <row r="35" spans="1:17" s="682" customFormat="1" ht="19.5" customHeight="1">
      <c r="A35" s="316">
        <v>15</v>
      </c>
      <c r="B35" s="356" t="s">
        <v>379</v>
      </c>
      <c r="C35" s="354">
        <v>4864821</v>
      </c>
      <c r="D35" s="340" t="s">
        <v>12</v>
      </c>
      <c r="E35" s="112" t="s">
        <v>350</v>
      </c>
      <c r="F35" s="358">
        <v>150</v>
      </c>
      <c r="G35" s="675">
        <v>999982</v>
      </c>
      <c r="H35" s="676">
        <v>1000000</v>
      </c>
      <c r="I35" s="679">
        <f t="shared" si="0"/>
        <v>-18</v>
      </c>
      <c r="J35" s="679">
        <f t="shared" si="1"/>
        <v>-2700</v>
      </c>
      <c r="K35" s="708">
        <f t="shared" si="2"/>
        <v>-0.0027</v>
      </c>
      <c r="L35" s="675">
        <v>999643</v>
      </c>
      <c r="M35" s="676">
        <v>999940</v>
      </c>
      <c r="N35" s="679">
        <f t="shared" si="3"/>
        <v>-297</v>
      </c>
      <c r="O35" s="679">
        <f t="shared" si="4"/>
        <v>-44550</v>
      </c>
      <c r="P35" s="753">
        <f t="shared" si="5"/>
        <v>-0.04455</v>
      </c>
      <c r="Q35" s="700"/>
    </row>
    <row r="36" spans="1:17" ht="19.5" customHeight="1">
      <c r="A36" s="316"/>
      <c r="B36" s="353" t="s">
        <v>261</v>
      </c>
      <c r="C36" s="354"/>
      <c r="D36" s="340"/>
      <c r="E36" s="100"/>
      <c r="F36" s="355"/>
      <c r="G36" s="318"/>
      <c r="H36" s="346"/>
      <c r="I36" s="346"/>
      <c r="J36" s="364"/>
      <c r="K36" s="363"/>
      <c r="L36" s="369"/>
      <c r="M36" s="370"/>
      <c r="N36" s="370"/>
      <c r="O36" s="370"/>
      <c r="P36" s="371"/>
      <c r="Q36" s="176"/>
    </row>
    <row r="37" spans="1:17" s="682" customFormat="1" ht="19.5" customHeight="1">
      <c r="A37" s="316">
        <v>16</v>
      </c>
      <c r="B37" s="356" t="s">
        <v>276</v>
      </c>
      <c r="C37" s="354">
        <v>4865185</v>
      </c>
      <c r="D37" s="340" t="s">
        <v>12</v>
      </c>
      <c r="E37" s="112" t="s">
        <v>350</v>
      </c>
      <c r="F37" s="358">
        <v>-2500</v>
      </c>
      <c r="G37" s="675">
        <v>999820</v>
      </c>
      <c r="H37" s="676">
        <v>999901</v>
      </c>
      <c r="I37" s="679">
        <f>G37-H37</f>
        <v>-81</v>
      </c>
      <c r="J37" s="679">
        <f>$F37*I37</f>
        <v>202500</v>
      </c>
      <c r="K37" s="708">
        <f>J37/1000000</f>
        <v>0.2025</v>
      </c>
      <c r="L37" s="675">
        <v>3075</v>
      </c>
      <c r="M37" s="676">
        <v>3075</v>
      </c>
      <c r="N37" s="679">
        <f>L37-M37</f>
        <v>0</v>
      </c>
      <c r="O37" s="679">
        <f>$F37*N37</f>
        <v>0</v>
      </c>
      <c r="P37" s="753">
        <f>O37/1000000</f>
        <v>0</v>
      </c>
      <c r="Q37" s="716"/>
    </row>
    <row r="38" spans="1:17" ht="19.5" customHeight="1">
      <c r="A38" s="316">
        <v>17</v>
      </c>
      <c r="B38" s="356" t="s">
        <v>279</v>
      </c>
      <c r="C38" s="354">
        <v>4902572</v>
      </c>
      <c r="D38" s="340" t="s">
        <v>12</v>
      </c>
      <c r="E38" s="112" t="s">
        <v>350</v>
      </c>
      <c r="F38" s="358">
        <v>-300</v>
      </c>
      <c r="G38" s="591">
        <v>109</v>
      </c>
      <c r="H38" s="592">
        <v>109</v>
      </c>
      <c r="I38" s="361">
        <f>G38-H38</f>
        <v>0</v>
      </c>
      <c r="J38" s="361">
        <f>$F38*I38</f>
        <v>0</v>
      </c>
      <c r="K38" s="362">
        <f>J38/1000000</f>
        <v>0</v>
      </c>
      <c r="L38" s="591">
        <v>20</v>
      </c>
      <c r="M38" s="592">
        <v>20</v>
      </c>
      <c r="N38" s="361">
        <f>L38-M38</f>
        <v>0</v>
      </c>
      <c r="O38" s="361">
        <f>$F38*N38</f>
        <v>0</v>
      </c>
      <c r="P38" s="362">
        <f>O38/1000000</f>
        <v>0</v>
      </c>
      <c r="Q38" s="176"/>
    </row>
    <row r="39" spans="1:17" ht="19.5" customHeight="1">
      <c r="A39" s="316"/>
      <c r="B39" s="353"/>
      <c r="C39" s="354"/>
      <c r="D39" s="354"/>
      <c r="E39" s="356"/>
      <c r="F39" s="354"/>
      <c r="G39" s="111"/>
      <c r="H39" s="47"/>
      <c r="I39" s="47"/>
      <c r="J39" s="47"/>
      <c r="K39" s="118"/>
      <c r="L39" s="41"/>
      <c r="M39" s="21"/>
      <c r="N39" s="21"/>
      <c r="O39" s="21"/>
      <c r="P39" s="28"/>
      <c r="Q39" s="176"/>
    </row>
    <row r="40" spans="1:17" ht="19.5" customHeight="1" thickBot="1">
      <c r="A40" s="359"/>
      <c r="B40" s="360" t="s">
        <v>277</v>
      </c>
      <c r="C40" s="360"/>
      <c r="D40" s="360"/>
      <c r="E40" s="360"/>
      <c r="F40" s="360"/>
      <c r="G40" s="120"/>
      <c r="H40" s="119"/>
      <c r="I40" s="119"/>
      <c r="J40" s="119"/>
      <c r="K40" s="575">
        <f>SUM(K30:K39)</f>
        <v>0.7106</v>
      </c>
      <c r="L40" s="374"/>
      <c r="M40" s="375"/>
      <c r="N40" s="375"/>
      <c r="O40" s="375"/>
      <c r="P40" s="367">
        <f>SUM(P30:P39)</f>
        <v>0.04635000000000001</v>
      </c>
      <c r="Q40" s="177"/>
    </row>
    <row r="41" spans="1:16" ht="13.5" thickTop="1">
      <c r="A41" s="61"/>
      <c r="B41" s="2"/>
      <c r="C41" s="108"/>
      <c r="D41" s="61"/>
      <c r="E41" s="108"/>
      <c r="F41" s="10"/>
      <c r="G41" s="10"/>
      <c r="H41" s="10"/>
      <c r="I41" s="10"/>
      <c r="J41" s="10"/>
      <c r="K41" s="11"/>
      <c r="L41" s="376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1"/>
      <c r="K43" s="18"/>
      <c r="L43" s="18"/>
      <c r="M43" s="18"/>
      <c r="N43" s="18"/>
      <c r="O43" s="18"/>
      <c r="P43" s="18"/>
    </row>
    <row r="44" spans="2:16" ht="21.75">
      <c r="B44" s="220" t="s">
        <v>336</v>
      </c>
      <c r="K44" s="378">
        <f>K22</f>
        <v>1.0821625</v>
      </c>
      <c r="L44" s="377"/>
      <c r="M44" s="377"/>
      <c r="N44" s="377"/>
      <c r="O44" s="377"/>
      <c r="P44" s="378">
        <f>P22</f>
        <v>0.015212500000000004</v>
      </c>
    </row>
    <row r="45" spans="2:16" ht="21.75">
      <c r="B45" s="220" t="s">
        <v>337</v>
      </c>
      <c r="K45" s="378">
        <f>K27</f>
        <v>-0.44897499999999996</v>
      </c>
      <c r="L45" s="377"/>
      <c r="M45" s="377"/>
      <c r="N45" s="377"/>
      <c r="O45" s="377"/>
      <c r="P45" s="378">
        <f>P27</f>
        <v>-0.150725</v>
      </c>
    </row>
    <row r="46" spans="2:16" ht="21.75">
      <c r="B46" s="220" t="s">
        <v>338</v>
      </c>
      <c r="K46" s="378">
        <f>K40</f>
        <v>0.7106</v>
      </c>
      <c r="L46" s="377"/>
      <c r="M46" s="377"/>
      <c r="N46" s="377"/>
      <c r="O46" s="377"/>
      <c r="P46" s="569">
        <f>P40</f>
        <v>0.04635000000000001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0">
      <selection activeCell="G47" sqref="G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85" t="s">
        <v>241</v>
      </c>
      <c r="P2" s="337" t="str">
        <f>NDPL!Q1</f>
        <v>October-2015</v>
      </c>
    </row>
    <row r="3" spans="1:9" ht="18">
      <c r="A3" s="216" t="s">
        <v>355</v>
      </c>
      <c r="B3" s="216"/>
      <c r="C3" s="309"/>
      <c r="D3" s="310"/>
      <c r="E3" s="310"/>
      <c r="F3" s="309"/>
      <c r="G3" s="309"/>
      <c r="H3" s="309"/>
      <c r="I3" s="309"/>
    </row>
    <row r="4" spans="1:16" ht="24" thickBot="1">
      <c r="A4" s="3"/>
      <c r="G4" s="19"/>
      <c r="H4" s="19"/>
      <c r="I4" s="53" t="s">
        <v>401</v>
      </c>
      <c r="J4" s="19"/>
      <c r="K4" s="19"/>
      <c r="L4" s="19"/>
      <c r="M4" s="19"/>
      <c r="N4" s="53" t="s">
        <v>402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01/11/2015</v>
      </c>
      <c r="H5" s="36" t="str">
        <f>NDPL!H5</f>
        <v>INTIAL READING 01/10/2015</v>
      </c>
      <c r="I5" s="36" t="s">
        <v>4</v>
      </c>
      <c r="J5" s="36" t="s">
        <v>5</v>
      </c>
      <c r="K5" s="36" t="s">
        <v>6</v>
      </c>
      <c r="L5" s="38" t="str">
        <f>NDPL!G5</f>
        <v>FINAL READING 01/11/2015</v>
      </c>
      <c r="M5" s="36" t="str">
        <f>NDPL!H5</f>
        <v>INTIAL READING 01/10/2015</v>
      </c>
      <c r="N5" s="36" t="s">
        <v>4</v>
      </c>
      <c r="O5" s="36" t="s">
        <v>5</v>
      </c>
      <c r="P5" s="37" t="s">
        <v>6</v>
      </c>
      <c r="Q5" s="37" t="s">
        <v>313</v>
      </c>
    </row>
    <row r="6" ht="14.25" thickBot="1" thickTop="1"/>
    <row r="7" spans="1:17" ht="13.5" thickTop="1">
      <c r="A7" s="24"/>
      <c r="B7" s="131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5"/>
    </row>
    <row r="8" spans="1:17" ht="18">
      <c r="A8" s="137"/>
      <c r="B8" s="601" t="s">
        <v>286</v>
      </c>
      <c r="C8" s="599"/>
      <c r="D8" s="140"/>
      <c r="E8" s="140"/>
      <c r="F8" s="142"/>
      <c r="G8" s="153"/>
      <c r="H8" s="19"/>
      <c r="I8" s="76"/>
      <c r="J8" s="76"/>
      <c r="K8" s="78"/>
      <c r="L8" s="77"/>
      <c r="M8" s="75"/>
      <c r="N8" s="76"/>
      <c r="O8" s="76"/>
      <c r="P8" s="78"/>
      <c r="Q8" s="176"/>
    </row>
    <row r="9" spans="1:17" ht="18">
      <c r="A9" s="144"/>
      <c r="B9" s="602" t="s">
        <v>287</v>
      </c>
      <c r="C9" s="603" t="s">
        <v>281</v>
      </c>
      <c r="D9" s="145"/>
      <c r="E9" s="140"/>
      <c r="F9" s="142"/>
      <c r="G9" s="23"/>
      <c r="H9" s="19"/>
      <c r="I9" s="76"/>
      <c r="J9" s="76"/>
      <c r="K9" s="78"/>
      <c r="L9" s="214"/>
      <c r="M9" s="76"/>
      <c r="N9" s="76"/>
      <c r="O9" s="76"/>
      <c r="P9" s="78"/>
      <c r="Q9" s="176"/>
    </row>
    <row r="10" spans="1:17" ht="20.25">
      <c r="A10" s="584">
        <v>1</v>
      </c>
      <c r="B10" s="598" t="s">
        <v>282</v>
      </c>
      <c r="C10" s="599">
        <v>4865001</v>
      </c>
      <c r="D10" s="658" t="s">
        <v>12</v>
      </c>
      <c r="E10" s="140" t="s">
        <v>359</v>
      </c>
      <c r="F10" s="600">
        <v>2000</v>
      </c>
      <c r="G10" s="591">
        <v>20115</v>
      </c>
      <c r="H10" s="592">
        <v>18532</v>
      </c>
      <c r="I10" s="592">
        <f>G10-H10</f>
        <v>1583</v>
      </c>
      <c r="J10" s="592">
        <f>$F10*I10</f>
        <v>3166000</v>
      </c>
      <c r="K10" s="592">
        <f>J10/1000000</f>
        <v>3.166</v>
      </c>
      <c r="L10" s="591">
        <v>1576</v>
      </c>
      <c r="M10" s="592">
        <v>1575</v>
      </c>
      <c r="N10" s="560">
        <f>L10-M10</f>
        <v>1</v>
      </c>
      <c r="O10" s="560">
        <f>$F10*N10</f>
        <v>2000</v>
      </c>
      <c r="P10" s="562">
        <f>O10/1000000</f>
        <v>0.002</v>
      </c>
      <c r="Q10" s="176"/>
    </row>
    <row r="11" spans="1:17" s="682" customFormat="1" ht="20.25">
      <c r="A11" s="584">
        <v>2</v>
      </c>
      <c r="B11" s="598" t="s">
        <v>284</v>
      </c>
      <c r="C11" s="599">
        <v>4864886</v>
      </c>
      <c r="D11" s="658" t="s">
        <v>12</v>
      </c>
      <c r="E11" s="140" t="s">
        <v>359</v>
      </c>
      <c r="F11" s="600">
        <v>5000</v>
      </c>
      <c r="G11" s="675">
        <v>999970</v>
      </c>
      <c r="H11" s="676">
        <v>999848</v>
      </c>
      <c r="I11" s="676">
        <f>G11-H11</f>
        <v>122</v>
      </c>
      <c r="J11" s="676">
        <f>$F11*I11</f>
        <v>610000</v>
      </c>
      <c r="K11" s="676">
        <f>J11/1000000</f>
        <v>0.61</v>
      </c>
      <c r="L11" s="675">
        <v>999913</v>
      </c>
      <c r="M11" s="676">
        <v>999913</v>
      </c>
      <c r="N11" s="677">
        <f>L11-M11</f>
        <v>0</v>
      </c>
      <c r="O11" s="677">
        <f>$F11*N11</f>
        <v>0</v>
      </c>
      <c r="P11" s="678">
        <f>O11/1000000</f>
        <v>0</v>
      </c>
      <c r="Q11" s="691"/>
    </row>
    <row r="12" spans="1:17" ht="14.25">
      <c r="A12" s="111"/>
      <c r="B12" s="149"/>
      <c r="C12" s="128"/>
      <c r="D12" s="658"/>
      <c r="E12" s="147"/>
      <c r="F12" s="148"/>
      <c r="G12" s="154"/>
      <c r="H12" s="155"/>
      <c r="I12" s="76"/>
      <c r="J12" s="76"/>
      <c r="K12" s="78"/>
      <c r="L12" s="214"/>
      <c r="M12" s="76"/>
      <c r="N12" s="76"/>
      <c r="O12" s="76"/>
      <c r="P12" s="78"/>
      <c r="Q12" s="176"/>
    </row>
    <row r="13" spans="1:17" ht="14.25">
      <c r="A13" s="111"/>
      <c r="B13" s="146"/>
      <c r="C13" s="128"/>
      <c r="D13" s="658"/>
      <c r="E13" s="147"/>
      <c r="F13" s="148"/>
      <c r="G13" s="154"/>
      <c r="H13" s="155"/>
      <c r="I13" s="76"/>
      <c r="J13" s="76"/>
      <c r="K13" s="78"/>
      <c r="L13" s="214"/>
      <c r="M13" s="76"/>
      <c r="N13" s="76"/>
      <c r="O13" s="76"/>
      <c r="P13" s="78"/>
      <c r="Q13" s="176"/>
    </row>
    <row r="14" spans="1:17" ht="18">
      <c r="A14" s="111"/>
      <c r="B14" s="146"/>
      <c r="C14" s="128"/>
      <c r="D14" s="658"/>
      <c r="E14" s="147"/>
      <c r="F14" s="148"/>
      <c r="G14" s="154"/>
      <c r="H14" s="614" t="s">
        <v>322</v>
      </c>
      <c r="I14" s="593"/>
      <c r="J14" s="361"/>
      <c r="K14" s="594">
        <f>SUM(K10:K11)</f>
        <v>3.776</v>
      </c>
      <c r="L14" s="214"/>
      <c r="M14" s="615" t="s">
        <v>322</v>
      </c>
      <c r="N14" s="595"/>
      <c r="O14" s="588"/>
      <c r="P14" s="596">
        <f>SUM(P10:P11)</f>
        <v>0.002</v>
      </c>
      <c r="Q14" s="176"/>
    </row>
    <row r="15" spans="1:17" ht="18">
      <c r="A15" s="111"/>
      <c r="B15" s="382" t="s">
        <v>11</v>
      </c>
      <c r="C15" s="381"/>
      <c r="D15" s="658"/>
      <c r="E15" s="147"/>
      <c r="F15" s="148"/>
      <c r="G15" s="154"/>
      <c r="H15" s="155"/>
      <c r="I15" s="76"/>
      <c r="J15" s="76"/>
      <c r="K15" s="78"/>
      <c r="L15" s="214"/>
      <c r="M15" s="76"/>
      <c r="N15" s="76"/>
      <c r="O15" s="76"/>
      <c r="P15" s="78"/>
      <c r="Q15" s="176"/>
    </row>
    <row r="16" spans="1:17" ht="18">
      <c r="A16" s="150"/>
      <c r="B16" s="253" t="s">
        <v>288</v>
      </c>
      <c r="C16" s="180" t="s">
        <v>281</v>
      </c>
      <c r="D16" s="659"/>
      <c r="E16" s="147"/>
      <c r="F16" s="152"/>
      <c r="G16" s="23"/>
      <c r="H16" s="19"/>
      <c r="I16" s="76"/>
      <c r="J16" s="76"/>
      <c r="K16" s="78"/>
      <c r="L16" s="214"/>
      <c r="M16" s="76"/>
      <c r="N16" s="76"/>
      <c r="O16" s="76"/>
      <c r="P16" s="78"/>
      <c r="Q16" s="176"/>
    </row>
    <row r="17" spans="1:17" ht="20.25">
      <c r="A17" s="318">
        <v>3</v>
      </c>
      <c r="B17" s="380" t="s">
        <v>282</v>
      </c>
      <c r="C17" s="381">
        <v>4902505</v>
      </c>
      <c r="D17" s="658" t="s">
        <v>12</v>
      </c>
      <c r="E17" s="140" t="s">
        <v>359</v>
      </c>
      <c r="F17" s="604">
        <v>1000</v>
      </c>
      <c r="G17" s="591">
        <v>991942</v>
      </c>
      <c r="H17" s="592">
        <v>991870</v>
      </c>
      <c r="I17" s="592">
        <f>G17-H17</f>
        <v>72</v>
      </c>
      <c r="J17" s="592">
        <f>$F17*I17</f>
        <v>72000</v>
      </c>
      <c r="K17" s="592">
        <f>J17/1000000</f>
        <v>0.072</v>
      </c>
      <c r="L17" s="591">
        <v>37072</v>
      </c>
      <c r="M17" s="592">
        <v>37141</v>
      </c>
      <c r="N17" s="560">
        <f>L17-M17</f>
        <v>-69</v>
      </c>
      <c r="O17" s="560">
        <f>$F17*N17</f>
        <v>-69000</v>
      </c>
      <c r="P17" s="562">
        <f>O17/1000000</f>
        <v>-0.069</v>
      </c>
      <c r="Q17" s="176"/>
    </row>
    <row r="18" spans="1:17" ht="20.25">
      <c r="A18" s="318">
        <v>4</v>
      </c>
      <c r="B18" s="380" t="s">
        <v>284</v>
      </c>
      <c r="C18" s="381">
        <v>5128424</v>
      </c>
      <c r="D18" s="658" t="s">
        <v>12</v>
      </c>
      <c r="E18" s="140" t="s">
        <v>359</v>
      </c>
      <c r="F18" s="604">
        <v>1000</v>
      </c>
      <c r="G18" s="675">
        <v>994786</v>
      </c>
      <c r="H18" s="676">
        <v>994882</v>
      </c>
      <c r="I18" s="676">
        <f>G18-H18</f>
        <v>-96</v>
      </c>
      <c r="J18" s="676">
        <f>$F18*I18</f>
        <v>-96000</v>
      </c>
      <c r="K18" s="676">
        <f>J18/1000000</f>
        <v>-0.096</v>
      </c>
      <c r="L18" s="675">
        <v>992520</v>
      </c>
      <c r="M18" s="676">
        <v>992644</v>
      </c>
      <c r="N18" s="677">
        <f>L18-M18</f>
        <v>-124</v>
      </c>
      <c r="O18" s="677">
        <f>$F18*N18</f>
        <v>-124000</v>
      </c>
      <c r="P18" s="678">
        <f>O18/1000000</f>
        <v>-0.124</v>
      </c>
      <c r="Q18" s="542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17"/>
      <c r="Q19" s="176"/>
    </row>
    <row r="20" spans="1:17" ht="18">
      <c r="A20" s="23"/>
      <c r="B20" s="19"/>
      <c r="C20" s="19"/>
      <c r="D20" s="19"/>
      <c r="E20" s="19"/>
      <c r="F20" s="19"/>
      <c r="G20" s="23"/>
      <c r="H20" s="617" t="s">
        <v>322</v>
      </c>
      <c r="I20" s="616"/>
      <c r="J20" s="497"/>
      <c r="K20" s="597">
        <f>SUM(K17:K18)</f>
        <v>-0.024000000000000007</v>
      </c>
      <c r="L20" s="23"/>
      <c r="M20" s="617" t="s">
        <v>322</v>
      </c>
      <c r="N20" s="597"/>
      <c r="O20" s="497"/>
      <c r="P20" s="597">
        <f>SUM(P17:P18)</f>
        <v>-0.193</v>
      </c>
      <c r="Q20" s="176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17"/>
      <c r="Q21" s="176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30"/>
      <c r="J22" s="30"/>
      <c r="K22" s="231"/>
      <c r="L22" s="29"/>
      <c r="M22" s="30"/>
      <c r="N22" s="230"/>
      <c r="O22" s="30"/>
      <c r="P22" s="231"/>
      <c r="Q22" s="177"/>
    </row>
    <row r="23" ht="13.5" thickTop="1"/>
    <row r="27" spans="1:16" ht="18">
      <c r="A27" s="605" t="s">
        <v>290</v>
      </c>
      <c r="B27" s="217"/>
      <c r="C27" s="217"/>
      <c r="D27" s="217"/>
      <c r="E27" s="217"/>
      <c r="F27" s="217"/>
      <c r="K27" s="156">
        <f>(K14+K20)</f>
        <v>3.752</v>
      </c>
      <c r="L27" s="157"/>
      <c r="M27" s="157"/>
      <c r="N27" s="157"/>
      <c r="O27" s="157"/>
      <c r="P27" s="156">
        <f>(P14+P20)</f>
        <v>-0.191</v>
      </c>
    </row>
    <row r="30" spans="1:2" ht="18">
      <c r="A30" s="605" t="s">
        <v>291</v>
      </c>
      <c r="B30" s="605" t="s">
        <v>292</v>
      </c>
    </row>
    <row r="31" spans="1:16" ht="18">
      <c r="A31" s="232"/>
      <c r="B31" s="232"/>
      <c r="H31" s="181" t="s">
        <v>293</v>
      </c>
      <c r="I31" s="217"/>
      <c r="J31" s="181"/>
      <c r="K31" s="325">
        <v>0</v>
      </c>
      <c r="L31" s="325"/>
      <c r="M31" s="325"/>
      <c r="N31" s="325"/>
      <c r="O31" s="325"/>
      <c r="P31" s="325">
        <v>0</v>
      </c>
    </row>
    <row r="32" spans="8:16" ht="18">
      <c r="H32" s="181" t="s">
        <v>294</v>
      </c>
      <c r="I32" s="217"/>
      <c r="J32" s="181"/>
      <c r="K32" s="325">
        <f>BRPL!K17</f>
        <v>0</v>
      </c>
      <c r="L32" s="325"/>
      <c r="M32" s="325"/>
      <c r="N32" s="325"/>
      <c r="O32" s="325"/>
      <c r="P32" s="325">
        <f>BRPL!P17</f>
        <v>0</v>
      </c>
    </row>
    <row r="33" spans="8:16" ht="18">
      <c r="H33" s="181" t="s">
        <v>295</v>
      </c>
      <c r="I33" s="217"/>
      <c r="J33" s="181"/>
      <c r="K33" s="217">
        <f>BYPL!K34</f>
        <v>-0.602</v>
      </c>
      <c r="L33" s="217"/>
      <c r="M33" s="606"/>
      <c r="N33" s="217"/>
      <c r="O33" s="217"/>
      <c r="P33" s="217">
        <f>BYPL!P34</f>
        <v>-7.47855</v>
      </c>
    </row>
    <row r="34" spans="8:16" ht="18">
      <c r="H34" s="181" t="s">
        <v>296</v>
      </c>
      <c r="I34" s="217"/>
      <c r="J34" s="181"/>
      <c r="K34" s="217">
        <f>NDMC!K34</f>
        <v>0</v>
      </c>
      <c r="L34" s="217"/>
      <c r="M34" s="217"/>
      <c r="N34" s="217"/>
      <c r="O34" s="217"/>
      <c r="P34" s="217">
        <f>NDMC!P34</f>
        <v>0.050000000000000155</v>
      </c>
    </row>
    <row r="35" spans="8:16" ht="21.75" customHeight="1">
      <c r="H35" s="181" t="s">
        <v>297</v>
      </c>
      <c r="I35" s="217"/>
      <c r="J35" s="181"/>
      <c r="K35" s="217"/>
      <c r="L35" s="217"/>
      <c r="M35" s="217"/>
      <c r="N35" s="217"/>
      <c r="O35" s="217"/>
      <c r="P35" s="217"/>
    </row>
    <row r="36" spans="8:16" ht="18">
      <c r="H36" s="607" t="s">
        <v>298</v>
      </c>
      <c r="I36" s="181"/>
      <c r="J36" s="181"/>
      <c r="K36" s="181">
        <f>SUM(K31:K35)</f>
        <v>-0.602</v>
      </c>
      <c r="L36" s="217"/>
      <c r="M36" s="217"/>
      <c r="N36" s="217"/>
      <c r="O36" s="217"/>
      <c r="P36" s="181">
        <f>SUM(P31:P35)</f>
        <v>-7.42855</v>
      </c>
    </row>
    <row r="37" spans="8:16" ht="18"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16" ht="18">
      <c r="A38" s="605" t="s">
        <v>323</v>
      </c>
      <c r="B38" s="130"/>
      <c r="C38" s="130"/>
      <c r="D38" s="130"/>
      <c r="E38" s="130"/>
      <c r="F38" s="130"/>
      <c r="G38" s="130"/>
      <c r="H38" s="181"/>
      <c r="I38" s="608"/>
      <c r="J38" s="181"/>
      <c r="K38" s="608">
        <f>K27+K36</f>
        <v>3.15</v>
      </c>
      <c r="L38" s="217"/>
      <c r="M38" s="217"/>
      <c r="N38" s="217"/>
      <c r="O38" s="217"/>
      <c r="P38" s="608">
        <f>P27+P36</f>
        <v>-7.61955</v>
      </c>
    </row>
    <row r="39" spans="1:10" ht="18">
      <c r="A39" s="181"/>
      <c r="B39" s="129"/>
      <c r="C39" s="130"/>
      <c r="D39" s="130"/>
      <c r="E39" s="130"/>
      <c r="F39" s="130"/>
      <c r="G39" s="130"/>
      <c r="H39" s="130"/>
      <c r="I39" s="159"/>
      <c r="J39" s="130"/>
    </row>
    <row r="40" spans="1:10" ht="18">
      <c r="A40" s="607" t="s">
        <v>299</v>
      </c>
      <c r="B40" s="181" t="s">
        <v>300</v>
      </c>
      <c r="C40" s="130"/>
      <c r="D40" s="130"/>
      <c r="E40" s="130"/>
      <c r="F40" s="130"/>
      <c r="G40" s="130"/>
      <c r="H40" s="130"/>
      <c r="I40" s="159"/>
      <c r="J40" s="130"/>
    </row>
    <row r="41" spans="1:10" ht="12.75">
      <c r="A41" s="158"/>
      <c r="B41" s="129"/>
      <c r="C41" s="130"/>
      <c r="D41" s="130"/>
      <c r="E41" s="130"/>
      <c r="F41" s="130"/>
      <c r="G41" s="130"/>
      <c r="H41" s="130"/>
      <c r="I41" s="159"/>
      <c r="J41" s="130"/>
    </row>
    <row r="42" spans="1:16" ht="18">
      <c r="A42" s="609" t="s">
        <v>301</v>
      </c>
      <c r="B42" s="610" t="s">
        <v>302</v>
      </c>
      <c r="C42" s="611" t="s">
        <v>303</v>
      </c>
      <c r="D42" s="610"/>
      <c r="E42" s="610"/>
      <c r="F42" s="610"/>
      <c r="G42" s="497">
        <v>29.6497</v>
      </c>
      <c r="H42" s="610" t="s">
        <v>304</v>
      </c>
      <c r="I42" s="610"/>
      <c r="J42" s="612"/>
      <c r="K42" s="610">
        <f>($K$38*G42)/100</f>
        <v>0.9339655499999999</v>
      </c>
      <c r="L42" s="610"/>
      <c r="M42" s="610"/>
      <c r="N42" s="610"/>
      <c r="O42" s="610"/>
      <c r="P42" s="610">
        <f>($P$38*G42)/100</f>
        <v>-2.25917371635</v>
      </c>
    </row>
    <row r="43" spans="1:16" ht="18">
      <c r="A43" s="609" t="s">
        <v>305</v>
      </c>
      <c r="B43" s="610" t="s">
        <v>360</v>
      </c>
      <c r="C43" s="611" t="s">
        <v>303</v>
      </c>
      <c r="D43" s="610"/>
      <c r="E43" s="610"/>
      <c r="F43" s="610"/>
      <c r="G43" s="497">
        <v>40.6502</v>
      </c>
      <c r="H43" s="610" t="s">
        <v>304</v>
      </c>
      <c r="I43" s="610"/>
      <c r="J43" s="612"/>
      <c r="K43" s="610">
        <f>($K$38*G43)/100</f>
        <v>1.2804813</v>
      </c>
      <c r="L43" s="610"/>
      <c r="M43" s="610"/>
      <c r="N43" s="610"/>
      <c r="O43" s="610"/>
      <c r="P43" s="610">
        <f>($P$38*G43)/100</f>
        <v>-3.0973623141</v>
      </c>
    </row>
    <row r="44" spans="1:16" ht="18">
      <c r="A44" s="609" t="s">
        <v>306</v>
      </c>
      <c r="B44" s="610" t="s">
        <v>361</v>
      </c>
      <c r="C44" s="611" t="s">
        <v>303</v>
      </c>
      <c r="D44" s="610"/>
      <c r="E44" s="610"/>
      <c r="F44" s="610"/>
      <c r="G44" s="497">
        <v>23.3758</v>
      </c>
      <c r="H44" s="610" t="s">
        <v>304</v>
      </c>
      <c r="I44" s="610"/>
      <c r="J44" s="612"/>
      <c r="K44" s="610">
        <f>($K$38*G44)/100</f>
        <v>0.7363377</v>
      </c>
      <c r="L44" s="610"/>
      <c r="M44" s="610"/>
      <c r="N44" s="610"/>
      <c r="O44" s="610"/>
      <c r="P44" s="610">
        <f>($P$38*G44)/100</f>
        <v>-1.7811307689000002</v>
      </c>
    </row>
    <row r="45" spans="1:16" ht="18">
      <c r="A45" s="609" t="s">
        <v>307</v>
      </c>
      <c r="B45" s="610" t="s">
        <v>362</v>
      </c>
      <c r="C45" s="611" t="s">
        <v>303</v>
      </c>
      <c r="D45" s="610"/>
      <c r="E45" s="610"/>
      <c r="F45" s="610"/>
      <c r="G45" s="497">
        <v>5.135</v>
      </c>
      <c r="H45" s="610" t="s">
        <v>304</v>
      </c>
      <c r="I45" s="610"/>
      <c r="J45" s="612"/>
      <c r="K45" s="610">
        <f>($K$38*G45)/100</f>
        <v>0.1617525</v>
      </c>
      <c r="L45" s="610"/>
      <c r="M45" s="610"/>
      <c r="N45" s="610"/>
      <c r="O45" s="610"/>
      <c r="P45" s="610">
        <f>($P$38*G45)/100</f>
        <v>-0.39126389250000004</v>
      </c>
    </row>
    <row r="46" spans="1:16" ht="18">
      <c r="A46" s="609" t="s">
        <v>308</v>
      </c>
      <c r="B46" s="610" t="s">
        <v>363</v>
      </c>
      <c r="C46" s="611" t="s">
        <v>303</v>
      </c>
      <c r="D46" s="610"/>
      <c r="E46" s="610"/>
      <c r="F46" s="610"/>
      <c r="G46" s="497">
        <v>0.6894</v>
      </c>
      <c r="H46" s="610" t="s">
        <v>304</v>
      </c>
      <c r="I46" s="610"/>
      <c r="J46" s="612"/>
      <c r="K46" s="610">
        <f>($K$38*G46)/100</f>
        <v>0.0217161</v>
      </c>
      <c r="L46" s="610"/>
      <c r="M46" s="610"/>
      <c r="N46" s="610"/>
      <c r="O46" s="610"/>
      <c r="P46" s="610">
        <f>($P$38*G46)/100</f>
        <v>-0.052529177700000006</v>
      </c>
    </row>
    <row r="47" spans="6:10" ht="12.75">
      <c r="F47" s="160"/>
      <c r="J47" s="161"/>
    </row>
    <row r="48" spans="1:10" ht="15">
      <c r="A48" s="613" t="s">
        <v>457</v>
      </c>
      <c r="F48" s="160"/>
      <c r="J48" s="161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S21" sqref="S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311"/>
      <c r="R1" s="19"/>
    </row>
    <row r="2" spans="1:18" ht="30">
      <c r="A2" s="242"/>
      <c r="B2" s="19"/>
      <c r="C2" s="19"/>
      <c r="D2" s="19"/>
      <c r="E2" s="19"/>
      <c r="F2" s="19"/>
      <c r="G2" s="486" t="s">
        <v>358</v>
      </c>
      <c r="H2" s="19"/>
      <c r="I2" s="19"/>
      <c r="J2" s="19"/>
      <c r="K2" s="19"/>
      <c r="L2" s="19"/>
      <c r="M2" s="19"/>
      <c r="N2" s="19"/>
      <c r="O2" s="19"/>
      <c r="P2" s="19"/>
      <c r="Q2" s="312"/>
      <c r="R2" s="19"/>
    </row>
    <row r="3" spans="1:18" ht="26.25">
      <c r="A3" s="24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2"/>
      <c r="R3" s="19"/>
    </row>
    <row r="4" spans="1:18" ht="25.5">
      <c r="A4" s="24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2"/>
      <c r="R4" s="19"/>
    </row>
    <row r="5" spans="1:18" ht="23.25">
      <c r="A5" s="248"/>
      <c r="B5" s="19"/>
      <c r="C5" s="481" t="s">
        <v>388</v>
      </c>
      <c r="D5" s="19"/>
      <c r="E5" s="19"/>
      <c r="F5" s="19"/>
      <c r="G5" s="19"/>
      <c r="H5" s="19"/>
      <c r="I5" s="19"/>
      <c r="J5" s="19"/>
      <c r="K5" s="19"/>
      <c r="L5" s="245"/>
      <c r="M5" s="19"/>
      <c r="N5" s="19"/>
      <c r="O5" s="19"/>
      <c r="P5" s="19"/>
      <c r="Q5" s="312"/>
      <c r="R5" s="19"/>
    </row>
    <row r="6" spans="1:18" ht="18">
      <c r="A6" s="244"/>
      <c r="B6" s="12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2"/>
      <c r="R6" s="19"/>
    </row>
    <row r="7" spans="1:18" ht="26.25">
      <c r="A7" s="242"/>
      <c r="B7" s="19"/>
      <c r="C7" s="19"/>
      <c r="D7" s="19"/>
      <c r="E7" s="19"/>
      <c r="F7" s="297" t="s">
        <v>445</v>
      </c>
      <c r="G7" s="19"/>
      <c r="H7" s="19"/>
      <c r="I7" s="19"/>
      <c r="J7" s="19"/>
      <c r="K7" s="19"/>
      <c r="L7" s="245"/>
      <c r="M7" s="19"/>
      <c r="N7" s="19"/>
      <c r="O7" s="19"/>
      <c r="P7" s="19"/>
      <c r="Q7" s="312"/>
      <c r="R7" s="19"/>
    </row>
    <row r="8" spans="1:18" ht="25.5">
      <c r="A8" s="243"/>
      <c r="B8" s="246"/>
      <c r="C8" s="19"/>
      <c r="D8" s="19"/>
      <c r="E8" s="19"/>
      <c r="F8" s="19"/>
      <c r="G8" s="19"/>
      <c r="H8" s="247"/>
      <c r="I8" s="19"/>
      <c r="J8" s="19"/>
      <c r="K8" s="19"/>
      <c r="L8" s="19"/>
      <c r="M8" s="19"/>
      <c r="N8" s="19"/>
      <c r="O8" s="19"/>
      <c r="P8" s="19"/>
      <c r="Q8" s="312"/>
      <c r="R8" s="19"/>
    </row>
    <row r="9" spans="1:18" ht="12.75">
      <c r="A9" s="248"/>
      <c r="B9" s="19"/>
      <c r="C9" s="19"/>
      <c r="D9" s="19"/>
      <c r="E9" s="19"/>
      <c r="F9" s="19"/>
      <c r="G9" s="19"/>
      <c r="H9" s="249"/>
      <c r="I9" s="19"/>
      <c r="J9" s="19"/>
      <c r="K9" s="19"/>
      <c r="L9" s="19"/>
      <c r="M9" s="19"/>
      <c r="N9" s="19"/>
      <c r="O9" s="19"/>
      <c r="P9" s="19"/>
      <c r="Q9" s="312"/>
      <c r="R9" s="19"/>
    </row>
    <row r="10" spans="1:18" ht="45.75" customHeight="1">
      <c r="A10" s="248"/>
      <c r="B10" s="304" t="s">
        <v>324</v>
      </c>
      <c r="C10" s="19"/>
      <c r="D10" s="19"/>
      <c r="E10" s="19"/>
      <c r="F10" s="19"/>
      <c r="G10" s="19"/>
      <c r="H10" s="249"/>
      <c r="I10" s="298"/>
      <c r="J10" s="75"/>
      <c r="K10" s="75"/>
      <c r="L10" s="75"/>
      <c r="M10" s="75"/>
      <c r="N10" s="298"/>
      <c r="O10" s="75"/>
      <c r="P10" s="75"/>
      <c r="Q10" s="312"/>
      <c r="R10" s="19"/>
    </row>
    <row r="11" spans="1:19" ht="20.25">
      <c r="A11" s="248"/>
      <c r="B11" s="19"/>
      <c r="C11" s="19"/>
      <c r="D11" s="19"/>
      <c r="E11" s="19"/>
      <c r="F11" s="19"/>
      <c r="G11" s="19"/>
      <c r="H11" s="252"/>
      <c r="I11" s="513" t="s">
        <v>343</v>
      </c>
      <c r="J11" s="299"/>
      <c r="K11" s="299"/>
      <c r="L11" s="299"/>
      <c r="M11" s="299"/>
      <c r="N11" s="513" t="s">
        <v>344</v>
      </c>
      <c r="O11" s="299"/>
      <c r="P11" s="299"/>
      <c r="Q11" s="475"/>
      <c r="R11" s="255"/>
      <c r="S11" s="235"/>
    </row>
    <row r="12" spans="1:18" ht="12.75">
      <c r="A12" s="248"/>
      <c r="B12" s="19"/>
      <c r="C12" s="19"/>
      <c r="D12" s="19"/>
      <c r="E12" s="19"/>
      <c r="F12" s="19"/>
      <c r="G12" s="19"/>
      <c r="H12" s="249"/>
      <c r="I12" s="296"/>
      <c r="J12" s="296"/>
      <c r="K12" s="296"/>
      <c r="L12" s="296"/>
      <c r="M12" s="296"/>
      <c r="N12" s="296"/>
      <c r="O12" s="296"/>
      <c r="P12" s="296"/>
      <c r="Q12" s="312"/>
      <c r="R12" s="19"/>
    </row>
    <row r="13" spans="1:18" ht="26.25">
      <c r="A13" s="480">
        <v>1</v>
      </c>
      <c r="B13" s="481" t="s">
        <v>325</v>
      </c>
      <c r="C13" s="482"/>
      <c r="D13" s="482"/>
      <c r="E13" s="479"/>
      <c r="F13" s="479"/>
      <c r="G13" s="251"/>
      <c r="H13" s="476"/>
      <c r="I13" s="477">
        <f>NDPL!K171</f>
        <v>3.621622496666667</v>
      </c>
      <c r="J13" s="297"/>
      <c r="K13" s="297"/>
      <c r="L13" s="297"/>
      <c r="M13" s="476"/>
      <c r="N13" s="477">
        <f>NDPL!P171</f>
        <v>-1.8496099563500001</v>
      </c>
      <c r="O13" s="297"/>
      <c r="P13" s="297"/>
      <c r="Q13" s="312"/>
      <c r="R13" s="19"/>
    </row>
    <row r="14" spans="1:18" ht="26.25">
      <c r="A14" s="480"/>
      <c r="B14" s="481"/>
      <c r="C14" s="482"/>
      <c r="D14" s="482"/>
      <c r="E14" s="479"/>
      <c r="F14" s="479"/>
      <c r="G14" s="251"/>
      <c r="H14" s="476"/>
      <c r="I14" s="477"/>
      <c r="J14" s="297"/>
      <c r="K14" s="297"/>
      <c r="L14" s="297"/>
      <c r="M14" s="476"/>
      <c r="N14" s="477"/>
      <c r="O14" s="297"/>
      <c r="P14" s="297"/>
      <c r="Q14" s="312"/>
      <c r="R14" s="19"/>
    </row>
    <row r="15" spans="1:18" ht="26.25">
      <c r="A15" s="480"/>
      <c r="B15" s="481"/>
      <c r="C15" s="482"/>
      <c r="D15" s="482"/>
      <c r="E15" s="479"/>
      <c r="F15" s="479"/>
      <c r="G15" s="246"/>
      <c r="H15" s="476"/>
      <c r="I15" s="477"/>
      <c r="J15" s="297"/>
      <c r="K15" s="297"/>
      <c r="L15" s="297"/>
      <c r="M15" s="476"/>
      <c r="N15" s="477"/>
      <c r="O15" s="297"/>
      <c r="P15" s="297"/>
      <c r="Q15" s="312"/>
      <c r="R15" s="19"/>
    </row>
    <row r="16" spans="1:18" ht="23.25" customHeight="1">
      <c r="A16" s="480">
        <v>2</v>
      </c>
      <c r="B16" s="481" t="s">
        <v>326</v>
      </c>
      <c r="C16" s="482"/>
      <c r="D16" s="482"/>
      <c r="E16" s="479"/>
      <c r="F16" s="479"/>
      <c r="G16" s="251"/>
      <c r="H16" s="476" t="s">
        <v>357</v>
      </c>
      <c r="I16" s="477">
        <f>BRPL!K184</f>
        <v>4.0295358</v>
      </c>
      <c r="J16" s="297"/>
      <c r="K16" s="297"/>
      <c r="L16" s="297"/>
      <c r="M16" s="476"/>
      <c r="N16" s="477">
        <f>BRPL!P184</f>
        <v>-2.1952469081</v>
      </c>
      <c r="O16" s="297"/>
      <c r="P16" s="297"/>
      <c r="Q16" s="312"/>
      <c r="R16" s="19"/>
    </row>
    <row r="17" spans="1:18" ht="26.25">
      <c r="A17" s="480"/>
      <c r="B17" s="481"/>
      <c r="C17" s="482"/>
      <c r="D17" s="482"/>
      <c r="E17" s="479"/>
      <c r="F17" s="479"/>
      <c r="G17" s="251"/>
      <c r="H17" s="476"/>
      <c r="I17" s="477"/>
      <c r="J17" s="297"/>
      <c r="K17" s="297"/>
      <c r="L17" s="297"/>
      <c r="M17" s="476"/>
      <c r="N17" s="477"/>
      <c r="O17" s="297"/>
      <c r="P17" s="297"/>
      <c r="Q17" s="312"/>
      <c r="R17" s="19"/>
    </row>
    <row r="18" spans="1:18" ht="26.25">
      <c r="A18" s="480"/>
      <c r="B18" s="481"/>
      <c r="C18" s="482"/>
      <c r="D18" s="482"/>
      <c r="E18" s="479"/>
      <c r="F18" s="479"/>
      <c r="G18" s="246"/>
      <c r="H18" s="476"/>
      <c r="I18" s="477"/>
      <c r="J18" s="297"/>
      <c r="K18" s="297"/>
      <c r="L18" s="297"/>
      <c r="M18" s="476"/>
      <c r="N18" s="477"/>
      <c r="O18" s="297"/>
      <c r="P18" s="297"/>
      <c r="Q18" s="312"/>
      <c r="R18" s="19"/>
    </row>
    <row r="19" spans="1:18" ht="23.25" customHeight="1">
      <c r="A19" s="480">
        <v>3</v>
      </c>
      <c r="B19" s="481" t="s">
        <v>327</v>
      </c>
      <c r="C19" s="482"/>
      <c r="D19" s="482"/>
      <c r="E19" s="479"/>
      <c r="F19" s="479"/>
      <c r="G19" s="251"/>
      <c r="H19" s="476" t="s">
        <v>357</v>
      </c>
      <c r="I19" s="477">
        <f>BYPL!K174</f>
        <v>7.513662333333334</v>
      </c>
      <c r="J19" s="297"/>
      <c r="K19" s="297"/>
      <c r="L19" s="297"/>
      <c r="M19" s="476"/>
      <c r="N19" s="477">
        <f>BYPL!P174</f>
        <v>-3.120855768899998</v>
      </c>
      <c r="O19" s="297"/>
      <c r="P19" s="297"/>
      <c r="Q19" s="312"/>
      <c r="R19" s="19"/>
    </row>
    <row r="20" spans="1:18" ht="26.25">
      <c r="A20" s="480"/>
      <c r="B20" s="481"/>
      <c r="C20" s="482"/>
      <c r="D20" s="482"/>
      <c r="E20" s="479"/>
      <c r="F20" s="479"/>
      <c r="G20" s="251"/>
      <c r="H20" s="476"/>
      <c r="I20" s="477"/>
      <c r="J20" s="297"/>
      <c r="K20" s="297"/>
      <c r="L20" s="297"/>
      <c r="M20" s="476"/>
      <c r="N20" s="477"/>
      <c r="O20" s="297"/>
      <c r="P20" s="297"/>
      <c r="Q20" s="312"/>
      <c r="R20" s="19"/>
    </row>
    <row r="21" spans="1:18" ht="26.25">
      <c r="A21" s="480"/>
      <c r="B21" s="483"/>
      <c r="C21" s="483"/>
      <c r="D21" s="483"/>
      <c r="E21" s="334"/>
      <c r="F21" s="334"/>
      <c r="G21" s="126"/>
      <c r="H21" s="476"/>
      <c r="I21" s="477"/>
      <c r="J21" s="297"/>
      <c r="K21" s="297"/>
      <c r="L21" s="297"/>
      <c r="M21" s="476"/>
      <c r="N21" s="477"/>
      <c r="O21" s="297"/>
      <c r="P21" s="297"/>
      <c r="Q21" s="312"/>
      <c r="R21" s="19"/>
    </row>
    <row r="22" spans="1:18" ht="26.25">
      <c r="A22" s="480">
        <v>4</v>
      </c>
      <c r="B22" s="481" t="s">
        <v>328</v>
      </c>
      <c r="C22" s="483"/>
      <c r="D22" s="483"/>
      <c r="E22" s="334"/>
      <c r="F22" s="334"/>
      <c r="G22" s="251"/>
      <c r="H22" s="476" t="s">
        <v>357</v>
      </c>
      <c r="I22" s="477">
        <f>NDMC!K85</f>
        <v>4.5833025</v>
      </c>
      <c r="J22" s="297"/>
      <c r="K22" s="297"/>
      <c r="L22" s="297"/>
      <c r="M22" s="476" t="s">
        <v>357</v>
      </c>
      <c r="N22" s="477">
        <f>NDMC!P85</f>
        <v>0.1561361075000003</v>
      </c>
      <c r="O22" s="297"/>
      <c r="P22" s="297"/>
      <c r="Q22" s="312"/>
      <c r="R22" s="19"/>
    </row>
    <row r="23" spans="1:18" ht="26.25">
      <c r="A23" s="480"/>
      <c r="B23" s="481"/>
      <c r="C23" s="483"/>
      <c r="D23" s="483"/>
      <c r="E23" s="334"/>
      <c r="F23" s="334"/>
      <c r="G23" s="251"/>
      <c r="H23" s="476"/>
      <c r="I23" s="477"/>
      <c r="J23" s="297"/>
      <c r="K23" s="297"/>
      <c r="L23" s="297"/>
      <c r="M23" s="476"/>
      <c r="N23" s="477"/>
      <c r="O23" s="297"/>
      <c r="P23" s="297"/>
      <c r="Q23" s="312"/>
      <c r="R23" s="19"/>
    </row>
    <row r="24" spans="1:18" ht="26.25">
      <c r="A24" s="480"/>
      <c r="B24" s="483"/>
      <c r="C24" s="483"/>
      <c r="D24" s="483"/>
      <c r="E24" s="334"/>
      <c r="F24" s="334"/>
      <c r="G24" s="126"/>
      <c r="H24" s="476"/>
      <c r="I24" s="477"/>
      <c r="J24" s="297"/>
      <c r="K24" s="297"/>
      <c r="L24" s="297"/>
      <c r="M24" s="476"/>
      <c r="N24" s="477"/>
      <c r="O24" s="297"/>
      <c r="P24" s="297"/>
      <c r="Q24" s="312"/>
      <c r="R24" s="19"/>
    </row>
    <row r="25" spans="1:18" ht="26.25">
      <c r="A25" s="480">
        <v>5</v>
      </c>
      <c r="B25" s="481" t="s">
        <v>329</v>
      </c>
      <c r="C25" s="483"/>
      <c r="D25" s="483"/>
      <c r="E25" s="334"/>
      <c r="F25" s="334"/>
      <c r="G25" s="251"/>
      <c r="H25" s="476" t="s">
        <v>357</v>
      </c>
      <c r="I25" s="477">
        <f>MES!K59</f>
        <v>0.1096911</v>
      </c>
      <c r="J25" s="297"/>
      <c r="K25" s="297"/>
      <c r="L25" s="297"/>
      <c r="M25" s="476" t="s">
        <v>357</v>
      </c>
      <c r="N25" s="477">
        <f>MES!P59</f>
        <v>1.2121122983</v>
      </c>
      <c r="O25" s="297"/>
      <c r="P25" s="297"/>
      <c r="Q25" s="312"/>
      <c r="R25" s="19"/>
    </row>
    <row r="26" spans="1:18" ht="20.25">
      <c r="A26" s="248"/>
      <c r="B26" s="19"/>
      <c r="C26" s="19"/>
      <c r="D26" s="19"/>
      <c r="E26" s="19"/>
      <c r="F26" s="19"/>
      <c r="G26" s="19"/>
      <c r="H26" s="250"/>
      <c r="I26" s="478"/>
      <c r="J26" s="295"/>
      <c r="K26" s="295"/>
      <c r="L26" s="295"/>
      <c r="M26" s="295"/>
      <c r="N26" s="295"/>
      <c r="O26" s="295"/>
      <c r="P26" s="295"/>
      <c r="Q26" s="312"/>
      <c r="R26" s="19"/>
    </row>
    <row r="27" spans="1:18" ht="18">
      <c r="A27" s="244"/>
      <c r="B27" s="219"/>
      <c r="C27" s="253"/>
      <c r="D27" s="253"/>
      <c r="E27" s="253"/>
      <c r="F27" s="253"/>
      <c r="G27" s="254"/>
      <c r="H27" s="250"/>
      <c r="I27" s="19"/>
      <c r="J27" s="19"/>
      <c r="K27" s="19"/>
      <c r="L27" s="19"/>
      <c r="M27" s="19"/>
      <c r="N27" s="19"/>
      <c r="O27" s="19"/>
      <c r="P27" s="19"/>
      <c r="Q27" s="312"/>
      <c r="R27" s="19"/>
    </row>
    <row r="28" spans="1:18" ht="15">
      <c r="A28" s="248"/>
      <c r="B28" s="19"/>
      <c r="C28" s="19"/>
      <c r="D28" s="19"/>
      <c r="E28" s="19"/>
      <c r="F28" s="19"/>
      <c r="G28" s="19"/>
      <c r="H28" s="250"/>
      <c r="I28" s="19"/>
      <c r="J28" s="19"/>
      <c r="K28" s="19"/>
      <c r="L28" s="19"/>
      <c r="M28" s="19"/>
      <c r="N28" s="19"/>
      <c r="O28" s="19"/>
      <c r="P28" s="19"/>
      <c r="Q28" s="312"/>
      <c r="R28" s="19"/>
    </row>
    <row r="29" spans="1:18" ht="54" customHeight="1" thickBot="1">
      <c r="A29" s="474" t="s">
        <v>330</v>
      </c>
      <c r="B29" s="300"/>
      <c r="C29" s="300"/>
      <c r="D29" s="300"/>
      <c r="E29" s="300"/>
      <c r="F29" s="300"/>
      <c r="G29" s="300"/>
      <c r="H29" s="301"/>
      <c r="I29" s="301"/>
      <c r="J29" s="301"/>
      <c r="K29" s="301"/>
      <c r="L29" s="301"/>
      <c r="M29" s="301"/>
      <c r="N29" s="301"/>
      <c r="O29" s="301"/>
      <c r="P29" s="301"/>
      <c r="Q29" s="313"/>
      <c r="R29" s="19"/>
    </row>
    <row r="30" spans="1:9" ht="13.5" thickTop="1">
      <c r="A30" s="241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3" t="s">
        <v>356</v>
      </c>
      <c r="B33" s="19"/>
      <c r="C33" s="19"/>
      <c r="D33" s="19"/>
      <c r="E33" s="473"/>
      <c r="F33" s="473"/>
      <c r="G33" s="19"/>
      <c r="H33" s="19"/>
      <c r="I33" s="19"/>
    </row>
    <row r="34" spans="1:9" ht="15">
      <c r="A34" s="278"/>
      <c r="B34" s="278"/>
      <c r="C34" s="278"/>
      <c r="D34" s="278"/>
      <c r="E34" s="473"/>
      <c r="F34" s="473"/>
      <c r="G34" s="19"/>
      <c r="H34" s="19"/>
      <c r="I34" s="19"/>
    </row>
    <row r="35" spans="1:9" s="473" customFormat="1" ht="15" customHeight="1">
      <c r="A35" s="485" t="s">
        <v>364</v>
      </c>
      <c r="E35"/>
      <c r="F35"/>
      <c r="G35" s="278"/>
      <c r="H35" s="278"/>
      <c r="I35" s="278"/>
    </row>
    <row r="36" spans="1:9" s="473" customFormat="1" ht="15" customHeight="1">
      <c r="A36" s="485"/>
      <c r="E36"/>
      <c r="F36"/>
      <c r="H36" s="278"/>
      <c r="I36" s="278"/>
    </row>
    <row r="37" spans="1:9" s="473" customFormat="1" ht="15" customHeight="1">
      <c r="A37" s="485" t="s">
        <v>365</v>
      </c>
      <c r="E37"/>
      <c r="F37"/>
      <c r="I37" s="278"/>
    </row>
    <row r="38" spans="1:9" s="473" customFormat="1" ht="15" customHeight="1">
      <c r="A38" s="484"/>
      <c r="E38"/>
      <c r="F38"/>
      <c r="I38" s="278"/>
    </row>
    <row r="39" spans="1:9" s="473" customFormat="1" ht="15" customHeight="1">
      <c r="A39" s="485"/>
      <c r="E39"/>
      <c r="F39"/>
      <c r="I39" s="278"/>
    </row>
    <row r="40" spans="1:6" s="473" customFormat="1" ht="15" customHeight="1">
      <c r="A40" s="485"/>
      <c r="B40" s="47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R7" sqref="R7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3" t="s">
        <v>401</v>
      </c>
      <c r="J1" s="19"/>
      <c r="K1" s="19"/>
      <c r="L1" s="19"/>
      <c r="M1" s="19"/>
      <c r="N1" s="53" t="s">
        <v>402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01/11/2015</v>
      </c>
      <c r="H2" s="36" t="str">
        <f>NDPL!H5</f>
        <v>INTIAL READING 01/10/2015</v>
      </c>
      <c r="I2" s="36" t="s">
        <v>4</v>
      </c>
      <c r="J2" s="36" t="s">
        <v>5</v>
      </c>
      <c r="K2" s="36" t="s">
        <v>6</v>
      </c>
      <c r="L2" s="38" t="str">
        <f>NDPL!G5</f>
        <v>FINAL READING 01/11/2015</v>
      </c>
      <c r="M2" s="36" t="str">
        <f>NDPL!H5</f>
        <v>INTIAL READING 01/10/2015</v>
      </c>
      <c r="N2" s="36" t="s">
        <v>4</v>
      </c>
      <c r="O2" s="36" t="s">
        <v>5</v>
      </c>
      <c r="P2" s="37" t="s">
        <v>6</v>
      </c>
      <c r="Q2" s="646"/>
    </row>
    <row r="3" ht="14.25" thickBot="1" thickTop="1"/>
    <row r="4" spans="1:17" ht="13.5" thickTop="1">
      <c r="A4" s="24"/>
      <c r="B4" s="303" t="s">
        <v>345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5"/>
    </row>
    <row r="5" spans="1:17" ht="12.75">
      <c r="A5" s="23"/>
      <c r="B5" s="149" t="s">
        <v>349</v>
      </c>
      <c r="C5" s="151" t="s">
        <v>281</v>
      </c>
      <c r="D5" s="19"/>
      <c r="E5" s="19"/>
      <c r="F5" s="117"/>
      <c r="G5" s="23"/>
      <c r="H5" s="19"/>
      <c r="I5" s="19"/>
      <c r="J5" s="19"/>
      <c r="K5" s="117"/>
      <c r="L5" s="23"/>
      <c r="M5" s="19"/>
      <c r="N5" s="19"/>
      <c r="O5" s="19"/>
      <c r="P5" s="117"/>
      <c r="Q5" s="176"/>
    </row>
    <row r="6" spans="1:17" ht="15">
      <c r="A6" s="97">
        <v>1</v>
      </c>
      <c r="B6" s="123" t="s">
        <v>346</v>
      </c>
      <c r="C6" s="21">
        <v>4902492</v>
      </c>
      <c r="D6" s="147" t="s">
        <v>12</v>
      </c>
      <c r="E6" s="147" t="s">
        <v>283</v>
      </c>
      <c r="F6" s="28">
        <v>1500</v>
      </c>
      <c r="G6" s="419">
        <v>953038</v>
      </c>
      <c r="H6" s="487">
        <v>952711</v>
      </c>
      <c r="I6" s="76">
        <f>G6-H6</f>
        <v>327</v>
      </c>
      <c r="J6" s="76">
        <f>$F6*I6</f>
        <v>490500</v>
      </c>
      <c r="K6" s="78">
        <f>J6/1000000</f>
        <v>0.4905</v>
      </c>
      <c r="L6" s="419">
        <v>979232</v>
      </c>
      <c r="M6" s="487">
        <v>979232</v>
      </c>
      <c r="N6" s="76">
        <f>L6-M6</f>
        <v>0</v>
      </c>
      <c r="O6" s="76">
        <f>$F6*N6</f>
        <v>0</v>
      </c>
      <c r="P6" s="78">
        <f>O6/1000000</f>
        <v>0</v>
      </c>
      <c r="Q6" s="176"/>
    </row>
    <row r="7" spans="1:17" s="682" customFormat="1" ht="15">
      <c r="A7" s="763">
        <v>2</v>
      </c>
      <c r="B7" s="123" t="s">
        <v>347</v>
      </c>
      <c r="C7" s="764">
        <v>5128477</v>
      </c>
      <c r="D7" s="147" t="s">
        <v>12</v>
      </c>
      <c r="E7" s="147" t="s">
        <v>283</v>
      </c>
      <c r="F7" s="765">
        <v>1500</v>
      </c>
      <c r="G7" s="422">
        <v>991673</v>
      </c>
      <c r="H7" s="423">
        <v>991506</v>
      </c>
      <c r="I7" s="501">
        <f>G7-H7</f>
        <v>167</v>
      </c>
      <c r="J7" s="501">
        <f>$F7*I7</f>
        <v>250500</v>
      </c>
      <c r="K7" s="746">
        <f>J7/1000000</f>
        <v>0.2505</v>
      </c>
      <c r="L7" s="422">
        <v>992896</v>
      </c>
      <c r="M7" s="423">
        <v>992872</v>
      </c>
      <c r="N7" s="501">
        <f>L7-M7</f>
        <v>24</v>
      </c>
      <c r="O7" s="501">
        <f>$F7*N7</f>
        <v>36000</v>
      </c>
      <c r="P7" s="746">
        <f>O7/1000000</f>
        <v>0.036</v>
      </c>
      <c r="Q7" s="691"/>
    </row>
    <row r="8" spans="1:17" s="742" customFormat="1" ht="15">
      <c r="A8" s="733">
        <v>3</v>
      </c>
      <c r="B8" s="734" t="s">
        <v>348</v>
      </c>
      <c r="C8" s="735">
        <v>4864840</v>
      </c>
      <c r="D8" s="736" t="s">
        <v>12</v>
      </c>
      <c r="E8" s="736" t="s">
        <v>283</v>
      </c>
      <c r="F8" s="737">
        <v>750</v>
      </c>
      <c r="G8" s="738">
        <v>936433</v>
      </c>
      <c r="H8" s="423">
        <v>942777</v>
      </c>
      <c r="I8" s="739">
        <f>G8-H8</f>
        <v>-6344</v>
      </c>
      <c r="J8" s="739">
        <f>$F8*I8</f>
        <v>-4758000</v>
      </c>
      <c r="K8" s="740">
        <f>J8/1000000</f>
        <v>-4.758</v>
      </c>
      <c r="L8" s="738">
        <v>999302</v>
      </c>
      <c r="M8" s="423">
        <v>999302</v>
      </c>
      <c r="N8" s="739">
        <f>L8-M8</f>
        <v>0</v>
      </c>
      <c r="O8" s="739">
        <f>$F8*N8</f>
        <v>0</v>
      </c>
      <c r="P8" s="740">
        <f>O8/1000000</f>
        <v>0</v>
      </c>
      <c r="Q8" s="741"/>
    </row>
    <row r="9" spans="1:17" ht="12.75">
      <c r="A9" s="97"/>
      <c r="B9" s="19"/>
      <c r="C9" s="21"/>
      <c r="D9" s="19"/>
      <c r="E9" s="19"/>
      <c r="F9" s="28"/>
      <c r="G9" s="97"/>
      <c r="H9" s="21"/>
      <c r="I9" s="19"/>
      <c r="J9" s="19"/>
      <c r="K9" s="117"/>
      <c r="L9" s="97"/>
      <c r="M9" s="21"/>
      <c r="N9" s="19"/>
      <c r="O9" s="19"/>
      <c r="P9" s="117"/>
      <c r="Q9" s="176"/>
    </row>
    <row r="10" spans="1:17" ht="12.75">
      <c r="A10" s="23"/>
      <c r="B10" s="19"/>
      <c r="C10" s="19"/>
      <c r="D10" s="19"/>
      <c r="E10" s="19"/>
      <c r="F10" s="117"/>
      <c r="G10" s="97"/>
      <c r="H10" s="21"/>
      <c r="I10" s="19"/>
      <c r="J10" s="19"/>
      <c r="K10" s="117"/>
      <c r="L10" s="97"/>
      <c r="M10" s="21"/>
      <c r="N10" s="19"/>
      <c r="O10" s="19"/>
      <c r="P10" s="117"/>
      <c r="Q10" s="176"/>
    </row>
    <row r="11" spans="1:17" ht="12.75">
      <c r="A11" s="23"/>
      <c r="B11" s="19"/>
      <c r="C11" s="19"/>
      <c r="D11" s="19"/>
      <c r="E11" s="19"/>
      <c r="F11" s="117"/>
      <c r="G11" s="97"/>
      <c r="H11" s="21"/>
      <c r="I11" s="19"/>
      <c r="J11" s="19"/>
      <c r="K11" s="117"/>
      <c r="L11" s="97"/>
      <c r="M11" s="21"/>
      <c r="N11" s="19"/>
      <c r="O11" s="19"/>
      <c r="P11" s="117"/>
      <c r="Q11" s="176"/>
    </row>
    <row r="12" spans="1:17" ht="12.75">
      <c r="A12" s="23"/>
      <c r="B12" s="19"/>
      <c r="C12" s="19"/>
      <c r="D12" s="19"/>
      <c r="E12" s="19"/>
      <c r="F12" s="117"/>
      <c r="G12" s="97"/>
      <c r="H12" s="21"/>
      <c r="I12" s="234" t="s">
        <v>322</v>
      </c>
      <c r="J12" s="19"/>
      <c r="K12" s="233">
        <f>SUM(K6:K8)</f>
        <v>-4.017</v>
      </c>
      <c r="L12" s="97"/>
      <c r="M12" s="21"/>
      <c r="N12" s="234" t="s">
        <v>322</v>
      </c>
      <c r="O12" s="19"/>
      <c r="P12" s="233">
        <f>SUM(P6:P8)</f>
        <v>0.036</v>
      </c>
      <c r="Q12" s="176"/>
    </row>
    <row r="13" spans="1:17" ht="12.75">
      <c r="A13" s="23"/>
      <c r="B13" s="19"/>
      <c r="C13" s="19"/>
      <c r="D13" s="19"/>
      <c r="E13" s="19"/>
      <c r="F13" s="117"/>
      <c r="G13" s="97"/>
      <c r="H13" s="21"/>
      <c r="I13" s="379"/>
      <c r="J13" s="19"/>
      <c r="K13" s="229"/>
      <c r="L13" s="97"/>
      <c r="M13" s="21"/>
      <c r="N13" s="379"/>
      <c r="O13" s="19"/>
      <c r="P13" s="229"/>
      <c r="Q13" s="176"/>
    </row>
    <row r="14" spans="1:17" ht="12.75">
      <c r="A14" s="23"/>
      <c r="B14" s="19"/>
      <c r="C14" s="19"/>
      <c r="D14" s="19"/>
      <c r="E14" s="19"/>
      <c r="F14" s="117"/>
      <c r="G14" s="97"/>
      <c r="H14" s="21"/>
      <c r="I14" s="19"/>
      <c r="J14" s="19"/>
      <c r="K14" s="117"/>
      <c r="L14" s="97"/>
      <c r="M14" s="21"/>
      <c r="N14" s="19"/>
      <c r="O14" s="19"/>
      <c r="P14" s="117"/>
      <c r="Q14" s="176"/>
    </row>
    <row r="15" spans="1:17" ht="12.75">
      <c r="A15" s="23"/>
      <c r="B15" s="143" t="s">
        <v>157</v>
      </c>
      <c r="C15" s="19"/>
      <c r="D15" s="19"/>
      <c r="E15" s="19"/>
      <c r="F15" s="117"/>
      <c r="G15" s="97"/>
      <c r="H15" s="21"/>
      <c r="I15" s="19"/>
      <c r="J15" s="19"/>
      <c r="K15" s="117"/>
      <c r="L15" s="97"/>
      <c r="M15" s="21"/>
      <c r="N15" s="19"/>
      <c r="O15" s="19"/>
      <c r="P15" s="117"/>
      <c r="Q15" s="176"/>
    </row>
    <row r="16" spans="1:17" ht="12.75">
      <c r="A16" s="132"/>
      <c r="B16" s="133" t="s">
        <v>280</v>
      </c>
      <c r="C16" s="134" t="s">
        <v>281</v>
      </c>
      <c r="D16" s="134"/>
      <c r="E16" s="135"/>
      <c r="F16" s="136"/>
      <c r="G16" s="137"/>
      <c r="H16" s="21"/>
      <c r="I16" s="19"/>
      <c r="J16" s="19"/>
      <c r="K16" s="117"/>
      <c r="L16" s="97"/>
      <c r="M16" s="21"/>
      <c r="N16" s="19"/>
      <c r="O16" s="19"/>
      <c r="P16" s="117"/>
      <c r="Q16" s="176"/>
    </row>
    <row r="17" spans="1:17" ht="15">
      <c r="A17" s="137">
        <v>1</v>
      </c>
      <c r="B17" s="138" t="s">
        <v>282</v>
      </c>
      <c r="C17" s="139">
        <v>4902509</v>
      </c>
      <c r="D17" s="140" t="s">
        <v>12</v>
      </c>
      <c r="E17" s="140" t="s">
        <v>283</v>
      </c>
      <c r="F17" s="141">
        <v>5000</v>
      </c>
      <c r="G17" s="419">
        <v>997886</v>
      </c>
      <c r="H17" s="420">
        <v>997882</v>
      </c>
      <c r="I17" s="76">
        <f>G17-H17</f>
        <v>4</v>
      </c>
      <c r="J17" s="76">
        <f>$F17*I17</f>
        <v>20000</v>
      </c>
      <c r="K17" s="78">
        <f>J17/1000000</f>
        <v>0.02</v>
      </c>
      <c r="L17" s="419">
        <v>30778</v>
      </c>
      <c r="M17" s="420">
        <v>31088</v>
      </c>
      <c r="N17" s="76">
        <f>L17-M17</f>
        <v>-310</v>
      </c>
      <c r="O17" s="76">
        <f>$F17*N17</f>
        <v>-1550000</v>
      </c>
      <c r="P17" s="78">
        <f>O17/1000000</f>
        <v>-1.55</v>
      </c>
      <c r="Q17" s="176"/>
    </row>
    <row r="18" spans="1:17" s="682" customFormat="1" ht="15">
      <c r="A18" s="137">
        <v>2</v>
      </c>
      <c r="B18" s="146" t="s">
        <v>284</v>
      </c>
      <c r="C18" s="139">
        <v>4864938</v>
      </c>
      <c r="D18" s="140" t="s">
        <v>12</v>
      </c>
      <c r="E18" s="140" t="s">
        <v>283</v>
      </c>
      <c r="F18" s="141">
        <v>1000</v>
      </c>
      <c r="G18" s="422">
        <v>999981</v>
      </c>
      <c r="H18" s="423">
        <v>999998</v>
      </c>
      <c r="I18" s="501">
        <f>G18-H18</f>
        <v>-17</v>
      </c>
      <c r="J18" s="501">
        <f>$F18*I18</f>
        <v>-17000</v>
      </c>
      <c r="K18" s="746">
        <f>J18/1000000</f>
        <v>-0.017</v>
      </c>
      <c r="L18" s="422">
        <v>978072</v>
      </c>
      <c r="M18" s="423">
        <v>980316</v>
      </c>
      <c r="N18" s="501">
        <f>L18-M18</f>
        <v>-2244</v>
      </c>
      <c r="O18" s="501">
        <f>$F18*N18</f>
        <v>-2244000</v>
      </c>
      <c r="P18" s="746">
        <f>O18/1000000</f>
        <v>-2.244</v>
      </c>
      <c r="Q18" s="717"/>
    </row>
    <row r="19" spans="1:17" ht="15">
      <c r="A19" s="137">
        <v>3</v>
      </c>
      <c r="B19" s="138" t="s">
        <v>285</v>
      </c>
      <c r="C19" s="139">
        <v>4864947</v>
      </c>
      <c r="D19" s="140" t="s">
        <v>12</v>
      </c>
      <c r="E19" s="140" t="s">
        <v>283</v>
      </c>
      <c r="F19" s="141">
        <v>1000</v>
      </c>
      <c r="G19" s="419">
        <v>976323</v>
      </c>
      <c r="H19" s="420">
        <v>976164</v>
      </c>
      <c r="I19" s="76">
        <f>G19-H19</f>
        <v>159</v>
      </c>
      <c r="J19" s="76">
        <f>$F19*I19</f>
        <v>159000</v>
      </c>
      <c r="K19" s="78">
        <f>J19/1000000</f>
        <v>0.159</v>
      </c>
      <c r="L19" s="419">
        <v>991135</v>
      </c>
      <c r="M19" s="420">
        <v>991135</v>
      </c>
      <c r="N19" s="76">
        <f>L19-M19</f>
        <v>0</v>
      </c>
      <c r="O19" s="76">
        <f>$F19*N19</f>
        <v>0</v>
      </c>
      <c r="P19" s="78">
        <f>O19/1000000</f>
        <v>0</v>
      </c>
      <c r="Q19" s="654"/>
    </row>
    <row r="20" spans="1:17" ht="12.75">
      <c r="A20" s="137"/>
      <c r="B20" s="138"/>
      <c r="C20" s="139"/>
      <c r="D20" s="140"/>
      <c r="E20" s="140"/>
      <c r="F20" s="142"/>
      <c r="G20" s="153"/>
      <c r="H20" s="19"/>
      <c r="I20" s="76"/>
      <c r="J20" s="76"/>
      <c r="K20" s="78"/>
      <c r="L20" s="77"/>
      <c r="M20" s="75"/>
      <c r="N20" s="76"/>
      <c r="O20" s="76"/>
      <c r="P20" s="78"/>
      <c r="Q20" s="176"/>
    </row>
    <row r="21" spans="1:17" ht="12.75">
      <c r="A21" s="23"/>
      <c r="B21" s="19"/>
      <c r="C21" s="19"/>
      <c r="D21" s="19"/>
      <c r="E21" s="19"/>
      <c r="F21" s="117"/>
      <c r="G21" s="23"/>
      <c r="H21" s="19"/>
      <c r="I21" s="19"/>
      <c r="J21" s="19"/>
      <c r="K21" s="117"/>
      <c r="L21" s="23"/>
      <c r="M21" s="19"/>
      <c r="N21" s="19"/>
      <c r="O21" s="19"/>
      <c r="P21" s="117"/>
      <c r="Q21" s="176"/>
    </row>
    <row r="22" spans="1:17" ht="12.75">
      <c r="A22" s="23"/>
      <c r="B22" s="19"/>
      <c r="C22" s="19"/>
      <c r="D22" s="19"/>
      <c r="E22" s="19"/>
      <c r="F22" s="117"/>
      <c r="G22" s="23"/>
      <c r="H22" s="19"/>
      <c r="I22" s="19"/>
      <c r="J22" s="19"/>
      <c r="K22" s="117"/>
      <c r="L22" s="23"/>
      <c r="M22" s="19"/>
      <c r="N22" s="19"/>
      <c r="O22" s="19"/>
      <c r="P22" s="117"/>
      <c r="Q22" s="176"/>
    </row>
    <row r="23" spans="1:17" ht="12.75">
      <c r="A23" s="23"/>
      <c r="B23" s="19"/>
      <c r="C23" s="19"/>
      <c r="D23" s="19"/>
      <c r="E23" s="19"/>
      <c r="F23" s="117"/>
      <c r="G23" s="23"/>
      <c r="H23" s="19"/>
      <c r="I23" s="234" t="s">
        <v>322</v>
      </c>
      <c r="J23" s="19"/>
      <c r="K23" s="233">
        <f>SUM(K17:K19)</f>
        <v>0.162</v>
      </c>
      <c r="L23" s="23"/>
      <c r="M23" s="19"/>
      <c r="N23" s="234" t="s">
        <v>322</v>
      </c>
      <c r="O23" s="19"/>
      <c r="P23" s="233">
        <f>SUM(P17:P19)</f>
        <v>-3.7940000000000005</v>
      </c>
      <c r="Q23" s="176"/>
    </row>
    <row r="24" spans="1:17" ht="13.5" thickBot="1">
      <c r="A24" s="29"/>
      <c r="B24" s="30"/>
      <c r="C24" s="30"/>
      <c r="D24" s="30"/>
      <c r="E24" s="30"/>
      <c r="F24" s="59"/>
      <c r="G24" s="29"/>
      <c r="H24" s="30"/>
      <c r="I24" s="30"/>
      <c r="J24" s="30"/>
      <c r="K24" s="59"/>
      <c r="L24" s="29"/>
      <c r="M24" s="30"/>
      <c r="N24" s="30"/>
      <c r="O24" s="30"/>
      <c r="P24" s="59"/>
      <c r="Q24" s="17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2015-11-27T09:04:53Z</dcterms:modified>
  <cp:category/>
  <cp:version/>
  <cp:contentType/>
  <cp:contentStatus/>
</cp:coreProperties>
</file>